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85" windowWidth="16605" windowHeight="6000"/>
  </bookViews>
  <sheets>
    <sheet name="West Bengal" sheetId="1" r:id="rId1"/>
    <sheet name="Sheet1" sheetId="7" r:id="rId2"/>
    <sheet name="Sheet2" sheetId="8" r:id="rId3"/>
    <sheet name="West Bengal_Sorted" sheetId="9" r:id="rId4"/>
  </sheets>
  <definedNames>
    <definedName name="_xlnm._FilterDatabase" localSheetId="0" hidden="1">'West Bengal'!$B$553:$F$579</definedName>
    <definedName name="_xlnm._FilterDatabase" localSheetId="3" hidden="1">'West Bengal_Sorted'!$B$554:$F$580</definedName>
    <definedName name="_xlnm.Print_Area" localSheetId="0">'West Bengal'!$B$1:$I$923</definedName>
    <definedName name="_xlnm.Print_Area" localSheetId="3">'West Bengal_Sorted'!$B$1:$I$892</definedName>
  </definedNames>
  <calcPr calcId="145621"/>
</workbook>
</file>

<file path=xl/calcChain.xml><?xml version="1.0" encoding="utf-8"?>
<calcChain xmlns="http://schemas.openxmlformats.org/spreadsheetml/2006/main">
  <c r="E341" i="1" l="1"/>
  <c r="D271" i="1"/>
  <c r="E413" i="1"/>
  <c r="I861" i="1" l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60" i="1"/>
  <c r="G904" i="1"/>
  <c r="G906" i="1" s="1"/>
  <c r="D906" i="1"/>
  <c r="E906" i="1"/>
  <c r="F906" i="1"/>
  <c r="G807" i="1" l="1"/>
  <c r="G806" i="1"/>
  <c r="M799" i="1"/>
  <c r="M798" i="1"/>
  <c r="M797" i="1"/>
  <c r="M800" i="1" l="1"/>
  <c r="M801" i="1" s="1"/>
  <c r="M802" i="1" s="1"/>
  <c r="F808" i="1"/>
  <c r="E808" i="1"/>
  <c r="G808" i="1" l="1"/>
  <c r="D806" i="1"/>
  <c r="D807" i="1" l="1"/>
  <c r="G586" i="9" l="1"/>
  <c r="G587" i="9"/>
  <c r="G588" i="9"/>
  <c r="G589" i="9"/>
  <c r="G590" i="9"/>
  <c r="G591" i="9"/>
  <c r="G585" i="9"/>
  <c r="G563" i="9"/>
  <c r="G564" i="9"/>
  <c r="G565" i="9"/>
  <c r="G566" i="9"/>
  <c r="G567" i="9"/>
  <c r="G562" i="9"/>
  <c r="G561" i="9"/>
  <c r="G560" i="9"/>
  <c r="G559" i="9"/>
  <c r="G558" i="9"/>
  <c r="G557" i="9"/>
  <c r="G556" i="9"/>
  <c r="G555" i="9"/>
  <c r="G554" i="9"/>
  <c r="G492" i="9"/>
  <c r="G491" i="9"/>
  <c r="G490" i="9"/>
  <c r="G489" i="9"/>
  <c r="G488" i="9"/>
  <c r="G487" i="9"/>
  <c r="G486" i="9"/>
  <c r="G485" i="9"/>
  <c r="G484" i="9"/>
  <c r="G483" i="9"/>
  <c r="G482" i="9"/>
  <c r="G481" i="9"/>
  <c r="E505" i="9"/>
  <c r="F505" i="9" s="1"/>
  <c r="E479" i="1"/>
  <c r="E509" i="1"/>
  <c r="G460" i="9"/>
  <c r="G461" i="9"/>
  <c r="G462" i="9"/>
  <c r="G459" i="9"/>
  <c r="G458" i="9"/>
  <c r="G457" i="9"/>
  <c r="G456" i="9"/>
  <c r="G455" i="9"/>
  <c r="G454" i="9"/>
  <c r="G453" i="9"/>
  <c r="G452" i="9"/>
  <c r="G451" i="9"/>
  <c r="G386" i="9" l="1"/>
  <c r="G387" i="9"/>
  <c r="G388" i="9"/>
  <c r="G389" i="9"/>
  <c r="G390" i="9"/>
  <c r="G391" i="9"/>
  <c r="G392" i="9"/>
  <c r="G393" i="9"/>
  <c r="G385" i="9"/>
  <c r="E271" i="9"/>
  <c r="D271" i="9"/>
  <c r="I160" i="9"/>
  <c r="I161" i="9"/>
  <c r="I162" i="9"/>
  <c r="I163" i="9"/>
  <c r="I164" i="9"/>
  <c r="I165" i="9"/>
  <c r="I166" i="9"/>
  <c r="I167" i="9"/>
  <c r="I159" i="9"/>
  <c r="I131" i="9"/>
  <c r="I132" i="9"/>
  <c r="I133" i="9"/>
  <c r="I134" i="9"/>
  <c r="I135" i="9"/>
  <c r="I136" i="9"/>
  <c r="I137" i="9"/>
  <c r="I138" i="9"/>
  <c r="I130" i="9"/>
  <c r="C923" i="1" l="1"/>
  <c r="G923" i="1" s="1"/>
  <c r="F923" i="1" s="1"/>
  <c r="B923" i="1" l="1"/>
  <c r="D767" i="1" l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G787" i="1" s="1"/>
  <c r="D788" i="1"/>
  <c r="G788" i="1" s="1"/>
  <c r="D789" i="1"/>
  <c r="G789" i="1" s="1"/>
  <c r="D790" i="1"/>
  <c r="G790" i="1" s="1"/>
  <c r="D76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F757" i="1" s="1"/>
  <c r="D758" i="1"/>
  <c r="F758" i="1" s="1"/>
  <c r="D759" i="1"/>
  <c r="F759" i="1" s="1"/>
  <c r="D760" i="1"/>
  <c r="D736" i="1"/>
  <c r="G727" i="1"/>
  <c r="H727" i="1" s="1"/>
  <c r="G728" i="1"/>
  <c r="H728" i="1" s="1"/>
  <c r="G729" i="1"/>
  <c r="H729" i="1" s="1"/>
  <c r="G730" i="1"/>
  <c r="E790" i="1" s="1"/>
  <c r="F698" i="1"/>
  <c r="F699" i="1"/>
  <c r="F700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G665" i="1" s="1"/>
  <c r="F666" i="1"/>
  <c r="G666" i="1" s="1"/>
  <c r="F667" i="1"/>
  <c r="G667" i="1" s="1"/>
  <c r="F644" i="1"/>
  <c r="H730" i="1" l="1"/>
  <c r="E789" i="1"/>
  <c r="E788" i="1"/>
  <c r="E787" i="1"/>
  <c r="D212" i="1" l="1"/>
  <c r="D615" i="1"/>
  <c r="D645" i="1" s="1"/>
  <c r="D616" i="1"/>
  <c r="D646" i="1" s="1"/>
  <c r="D617" i="1"/>
  <c r="D647" i="1" s="1"/>
  <c r="D618" i="1"/>
  <c r="D648" i="1" s="1"/>
  <c r="D619" i="1"/>
  <c r="D649" i="1" s="1"/>
  <c r="D620" i="1"/>
  <c r="D650" i="1" s="1"/>
  <c r="D621" i="1"/>
  <c r="D651" i="1" s="1"/>
  <c r="D622" i="1"/>
  <c r="D652" i="1" s="1"/>
  <c r="D623" i="1"/>
  <c r="D653" i="1" s="1"/>
  <c r="D624" i="1"/>
  <c r="D654" i="1" s="1"/>
  <c r="D625" i="1"/>
  <c r="D655" i="1" s="1"/>
  <c r="D626" i="1"/>
  <c r="D656" i="1" s="1"/>
  <c r="D627" i="1"/>
  <c r="D657" i="1" s="1"/>
  <c r="D628" i="1"/>
  <c r="D658" i="1" s="1"/>
  <c r="D629" i="1"/>
  <c r="D659" i="1" s="1"/>
  <c r="D630" i="1"/>
  <c r="D660" i="1" s="1"/>
  <c r="D631" i="1"/>
  <c r="D661" i="1" s="1"/>
  <c r="D632" i="1"/>
  <c r="D662" i="1" s="1"/>
  <c r="D633" i="1"/>
  <c r="D663" i="1" s="1"/>
  <c r="D634" i="1"/>
  <c r="D664" i="1" s="1"/>
  <c r="D635" i="1"/>
  <c r="D665" i="1" s="1"/>
  <c r="D636" i="1"/>
  <c r="D666" i="1" s="1"/>
  <c r="D637" i="1"/>
  <c r="D667" i="1" s="1"/>
  <c r="D614" i="1"/>
  <c r="D644" i="1" s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G635" i="1" s="1"/>
  <c r="F636" i="1"/>
  <c r="G636" i="1" s="1"/>
  <c r="F637" i="1"/>
  <c r="F614" i="1"/>
  <c r="E577" i="1"/>
  <c r="F668" i="1" s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F574" i="1" s="1"/>
  <c r="E605" i="1" s="1"/>
  <c r="D575" i="1"/>
  <c r="F575" i="1" s="1"/>
  <c r="E606" i="1" s="1"/>
  <c r="D576" i="1"/>
  <c r="F576" i="1" s="1"/>
  <c r="E607" i="1" s="1"/>
  <c r="D553" i="1"/>
  <c r="F543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G540" i="1" s="1"/>
  <c r="E541" i="1"/>
  <c r="G541" i="1" s="1"/>
  <c r="E542" i="1"/>
  <c r="G542" i="1" s="1"/>
  <c r="E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19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F506" i="1" s="1"/>
  <c r="D507" i="1"/>
  <c r="F507" i="1" s="1"/>
  <c r="D508" i="1"/>
  <c r="F508" i="1" s="1"/>
  <c r="D485" i="1"/>
  <c r="C513" i="1"/>
  <c r="D479" i="1"/>
  <c r="D509" i="1" s="1"/>
  <c r="F476" i="1"/>
  <c r="F477" i="1"/>
  <c r="F478" i="1"/>
  <c r="G444" i="1"/>
  <c r="H444" i="1"/>
  <c r="G445" i="1"/>
  <c r="H445" i="1"/>
  <c r="G446" i="1"/>
  <c r="H446" i="1"/>
  <c r="F447" i="1"/>
  <c r="E447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F410" i="1" s="1"/>
  <c r="D605" i="1" s="1"/>
  <c r="D411" i="1"/>
  <c r="F411" i="1" s="1"/>
  <c r="D606" i="1" s="1"/>
  <c r="D412" i="1"/>
  <c r="F412" i="1" s="1"/>
  <c r="D607" i="1" s="1"/>
  <c r="D389" i="1"/>
  <c r="F376" i="1"/>
  <c r="D824" i="1" s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G373" i="1" s="1"/>
  <c r="E374" i="1"/>
  <c r="G374" i="1" s="1"/>
  <c r="E375" i="1"/>
  <c r="E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52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F338" i="1" s="1"/>
  <c r="D339" i="1"/>
  <c r="F339" i="1" s="1"/>
  <c r="D340" i="1"/>
  <c r="F340" i="1" s="1"/>
  <c r="D317" i="1"/>
  <c r="F308" i="1"/>
  <c r="F309" i="1"/>
  <c r="F310" i="1"/>
  <c r="E311" i="1"/>
  <c r="E376" i="1" s="1"/>
  <c r="D311" i="1"/>
  <c r="D376" i="1" s="1"/>
  <c r="F606" i="1" l="1"/>
  <c r="F605" i="1"/>
  <c r="H540" i="1"/>
  <c r="H541" i="1"/>
  <c r="G637" i="1"/>
  <c r="F607" i="1"/>
  <c r="D543" i="1"/>
  <c r="E543" i="1"/>
  <c r="D577" i="1"/>
  <c r="D638" i="1"/>
  <c r="D668" i="1" s="1"/>
  <c r="G614" i="1"/>
  <c r="D447" i="1"/>
  <c r="B417" i="1" s="1"/>
  <c r="H542" i="1"/>
  <c r="H373" i="1"/>
  <c r="G376" i="1"/>
  <c r="H376" i="1" s="1"/>
  <c r="D341" i="1"/>
  <c r="H374" i="1"/>
  <c r="D413" i="1"/>
  <c r="G375" i="1"/>
  <c r="H375" i="1" s="1"/>
  <c r="E270" i="1" l="1"/>
  <c r="E271" i="1" s="1"/>
  <c r="D270" i="1"/>
  <c r="F267" i="1"/>
  <c r="F268" i="1"/>
  <c r="F269" i="1"/>
  <c r="E241" i="1"/>
  <c r="F238" i="1"/>
  <c r="G238" i="1" s="1"/>
  <c r="F239" i="1"/>
  <c r="G239" i="1" s="1"/>
  <c r="F240" i="1"/>
  <c r="G240" i="1" s="1"/>
  <c r="D241" i="1"/>
  <c r="E212" i="1"/>
  <c r="F209" i="1"/>
  <c r="G209" i="1" s="1"/>
  <c r="F210" i="1"/>
  <c r="G210" i="1" s="1"/>
  <c r="F211" i="1"/>
  <c r="G211" i="1" s="1"/>
  <c r="F180" i="1"/>
  <c r="G180" i="1" s="1"/>
  <c r="F181" i="1"/>
  <c r="G181" i="1" s="1"/>
  <c r="F182" i="1"/>
  <c r="G182" i="1" s="1"/>
  <c r="E183" i="1"/>
  <c r="D183" i="1"/>
  <c r="F151" i="1"/>
  <c r="G151" i="1" s="1"/>
  <c r="F152" i="1"/>
  <c r="G152" i="1" s="1"/>
  <c r="F153" i="1"/>
  <c r="G153" i="1" s="1"/>
  <c r="E154" i="1"/>
  <c r="D154" i="1"/>
  <c r="F120" i="1"/>
  <c r="G120" i="1" s="1"/>
  <c r="F121" i="1"/>
  <c r="G121" i="1" s="1"/>
  <c r="F122" i="1"/>
  <c r="G122" i="1" s="1"/>
  <c r="E123" i="1"/>
  <c r="D123" i="1"/>
  <c r="F91" i="1"/>
  <c r="G91" i="1" s="1"/>
  <c r="F92" i="1"/>
  <c r="G92" i="1" s="1"/>
  <c r="F93" i="1"/>
  <c r="G93" i="1" s="1"/>
  <c r="D94" i="1"/>
  <c r="E94" i="1"/>
  <c r="I94" i="1" l="1"/>
  <c r="F183" i="1"/>
  <c r="F62" i="1"/>
  <c r="G62" i="1" s="1"/>
  <c r="F63" i="1"/>
  <c r="G63" i="1" s="1"/>
  <c r="E64" i="1"/>
  <c r="D64" i="1"/>
  <c r="E818" i="1" l="1"/>
  <c r="E800" i="1"/>
  <c r="D417" i="1"/>
  <c r="C417" i="1"/>
  <c r="G59" i="1" l="1"/>
  <c r="G60" i="1"/>
  <c r="H424" i="1" l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7" i="1"/>
  <c r="H423" i="1"/>
  <c r="F390" i="1"/>
  <c r="D585" i="1" s="1"/>
  <c r="F391" i="1"/>
  <c r="D586" i="1" s="1"/>
  <c r="F392" i="1"/>
  <c r="D587" i="1" s="1"/>
  <c r="F393" i="1"/>
  <c r="D588" i="1" s="1"/>
  <c r="F394" i="1"/>
  <c r="D589" i="1" s="1"/>
  <c r="F395" i="1"/>
  <c r="D590" i="1" s="1"/>
  <c r="F396" i="1"/>
  <c r="D591" i="1" s="1"/>
  <c r="F397" i="1"/>
  <c r="D592" i="1" s="1"/>
  <c r="F398" i="1"/>
  <c r="D593" i="1" s="1"/>
  <c r="F399" i="1"/>
  <c r="D594" i="1" s="1"/>
  <c r="F400" i="1"/>
  <c r="D595" i="1" s="1"/>
  <c r="F401" i="1"/>
  <c r="D596" i="1" s="1"/>
  <c r="F402" i="1"/>
  <c r="D597" i="1" s="1"/>
  <c r="F403" i="1"/>
  <c r="D598" i="1" s="1"/>
  <c r="F404" i="1"/>
  <c r="D599" i="1" s="1"/>
  <c r="F405" i="1"/>
  <c r="D600" i="1" s="1"/>
  <c r="F406" i="1"/>
  <c r="D601" i="1" s="1"/>
  <c r="F407" i="1"/>
  <c r="D602" i="1" s="1"/>
  <c r="F408" i="1"/>
  <c r="D603" i="1" s="1"/>
  <c r="F409" i="1"/>
  <c r="D604" i="1" s="1"/>
  <c r="J8" i="8"/>
  <c r="J9" i="8"/>
  <c r="J10" i="8"/>
  <c r="J11" i="8"/>
  <c r="J12" i="8"/>
  <c r="J13" i="8"/>
  <c r="J14" i="8"/>
  <c r="J15" i="8"/>
  <c r="J16" i="8"/>
  <c r="J7" i="8"/>
  <c r="I8" i="8"/>
  <c r="I9" i="8"/>
  <c r="I10" i="8"/>
  <c r="I11" i="8"/>
  <c r="I12" i="8"/>
  <c r="I13" i="8"/>
  <c r="I14" i="8"/>
  <c r="I15" i="8"/>
  <c r="I16" i="8"/>
  <c r="I7" i="8"/>
  <c r="D818" i="1"/>
  <c r="G818" i="1" s="1"/>
  <c r="F815" i="1"/>
  <c r="D800" i="1"/>
  <c r="F800" i="1" s="1"/>
  <c r="D808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66" i="1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09" i="7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06" i="1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83" i="7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701" i="1"/>
  <c r="F677" i="1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83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59" i="7"/>
  <c r="G520" i="1"/>
  <c r="H520" i="1" s="1"/>
  <c r="G521" i="1"/>
  <c r="H521" i="1" s="1"/>
  <c r="G522" i="1"/>
  <c r="H522" i="1" s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39" i="1"/>
  <c r="H539" i="1" s="1"/>
  <c r="G543" i="1"/>
  <c r="G519" i="1"/>
  <c r="H519" i="1" s="1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31" i="7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9" i="1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31" i="7"/>
  <c r="C345" i="1"/>
  <c r="E17" i="1"/>
  <c r="F17" i="1" s="1"/>
  <c r="E18" i="1"/>
  <c r="F18" i="1" s="1"/>
  <c r="E19" i="1"/>
  <c r="F19" i="1" s="1"/>
  <c r="E23" i="1"/>
  <c r="F23" i="1" s="1"/>
  <c r="E24" i="1"/>
  <c r="F24" i="1" s="1"/>
  <c r="E25" i="1"/>
  <c r="F25" i="1" s="1"/>
  <c r="E417" i="1"/>
  <c r="E548" i="1"/>
  <c r="E824" i="1"/>
  <c r="G824" i="1" s="1"/>
  <c r="E844" i="1"/>
  <c r="C856" i="1" s="1"/>
  <c r="G856" i="1" s="1"/>
  <c r="D911" i="1"/>
  <c r="D34" i="1"/>
  <c r="D20" i="1"/>
  <c r="C20" i="1"/>
  <c r="H10" i="7"/>
  <c r="G10" i="7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11" i="1"/>
  <c r="F287" i="1"/>
  <c r="H14" i="7"/>
  <c r="G14" i="7"/>
  <c r="H13" i="7"/>
  <c r="G13" i="7"/>
  <c r="H12" i="7"/>
  <c r="G12" i="7"/>
  <c r="F14" i="7"/>
  <c r="F13" i="7"/>
  <c r="F12" i="7"/>
  <c r="F10" i="7"/>
  <c r="I10" i="7" s="1"/>
  <c r="F9" i="7"/>
  <c r="F8" i="7"/>
  <c r="E6" i="7"/>
  <c r="F6" i="7"/>
  <c r="E5" i="7"/>
  <c r="F5" i="7" s="1"/>
  <c r="G816" i="1"/>
  <c r="G817" i="1"/>
  <c r="F816" i="1"/>
  <c r="F817" i="1"/>
  <c r="F798" i="1"/>
  <c r="F797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60" i="1"/>
  <c r="F736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8" i="1"/>
  <c r="G64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F554" i="1"/>
  <c r="E585" i="1" s="1"/>
  <c r="F555" i="1"/>
  <c r="E586" i="1" s="1"/>
  <c r="F556" i="1"/>
  <c r="E587" i="1" s="1"/>
  <c r="F587" i="1" s="1"/>
  <c r="F557" i="1"/>
  <c r="E588" i="1" s="1"/>
  <c r="F558" i="1"/>
  <c r="E589" i="1" s="1"/>
  <c r="F559" i="1"/>
  <c r="E590" i="1" s="1"/>
  <c r="F560" i="1"/>
  <c r="E591" i="1" s="1"/>
  <c r="F591" i="1" s="1"/>
  <c r="F561" i="1"/>
  <c r="E592" i="1" s="1"/>
  <c r="F562" i="1"/>
  <c r="E593" i="1" s="1"/>
  <c r="F563" i="1"/>
  <c r="E594" i="1" s="1"/>
  <c r="F564" i="1"/>
  <c r="E595" i="1" s="1"/>
  <c r="F595" i="1" s="1"/>
  <c r="F565" i="1"/>
  <c r="E596" i="1" s="1"/>
  <c r="F566" i="1"/>
  <c r="E597" i="1" s="1"/>
  <c r="F567" i="1"/>
  <c r="E598" i="1" s="1"/>
  <c r="F568" i="1"/>
  <c r="E599" i="1" s="1"/>
  <c r="F599" i="1" s="1"/>
  <c r="F569" i="1"/>
  <c r="E600" i="1" s="1"/>
  <c r="F570" i="1"/>
  <c r="E601" i="1" s="1"/>
  <c r="F571" i="1"/>
  <c r="E602" i="1" s="1"/>
  <c r="F572" i="1"/>
  <c r="E603" i="1" s="1"/>
  <c r="F603" i="1" s="1"/>
  <c r="F573" i="1"/>
  <c r="E604" i="1" s="1"/>
  <c r="F577" i="1"/>
  <c r="E608" i="1" s="1"/>
  <c r="F553" i="1"/>
  <c r="E584" i="1" s="1"/>
  <c r="B513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9" i="1"/>
  <c r="F485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7" i="1"/>
  <c r="G423" i="1"/>
  <c r="B345" i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D345" i="1"/>
  <c r="G352" i="1"/>
  <c r="H352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41" i="1"/>
  <c r="G241" i="1" s="1"/>
  <c r="F217" i="1"/>
  <c r="G217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12" i="1"/>
  <c r="G212" i="1" s="1"/>
  <c r="F188" i="1"/>
  <c r="G188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G183" i="1"/>
  <c r="F159" i="1"/>
  <c r="G159" i="1" s="1"/>
  <c r="D548" i="1"/>
  <c r="F61" i="1"/>
  <c r="G61" i="1" s="1"/>
  <c r="C917" i="1"/>
  <c r="G917" i="1" s="1"/>
  <c r="F917" i="1" s="1"/>
  <c r="B548" i="1"/>
  <c r="B381" i="1"/>
  <c r="F341" i="1"/>
  <c r="F278" i="1"/>
  <c r="G278" i="1" s="1"/>
  <c r="F270" i="1"/>
  <c r="F154" i="1"/>
  <c r="G154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99" i="1"/>
  <c r="F71" i="1"/>
  <c r="G71" i="1" s="1"/>
  <c r="F72" i="1"/>
  <c r="G72" i="1" s="1"/>
  <c r="F73" i="1"/>
  <c r="G73" i="1" s="1"/>
  <c r="F74" i="1"/>
  <c r="F75" i="1"/>
  <c r="F76" i="1"/>
  <c r="G76" i="1" s="1"/>
  <c r="F77" i="1"/>
  <c r="G77" i="1" s="1"/>
  <c r="F78" i="1"/>
  <c r="F79" i="1"/>
  <c r="G79" i="1" s="1"/>
  <c r="F80" i="1"/>
  <c r="G80" i="1" s="1"/>
  <c r="F81" i="1"/>
  <c r="F82" i="1"/>
  <c r="G82" i="1" s="1"/>
  <c r="F83" i="1"/>
  <c r="G83" i="1" s="1"/>
  <c r="F84" i="1"/>
  <c r="F85" i="1"/>
  <c r="F86" i="1"/>
  <c r="G86" i="1" s="1"/>
  <c r="F87" i="1"/>
  <c r="G87" i="1" s="1"/>
  <c r="F88" i="1"/>
  <c r="G88" i="1" s="1"/>
  <c r="F89" i="1"/>
  <c r="G89" i="1" s="1"/>
  <c r="F90" i="1"/>
  <c r="G90" i="1" s="1"/>
  <c r="F94" i="1"/>
  <c r="G94" i="1" s="1"/>
  <c r="F70" i="1"/>
  <c r="C32" i="1"/>
  <c r="E32" i="1" s="1"/>
  <c r="F32" i="1" s="1"/>
  <c r="C33" i="1"/>
  <c r="E33" i="1" s="1"/>
  <c r="F33" i="1" s="1"/>
  <c r="C31" i="1"/>
  <c r="E31" i="1" s="1"/>
  <c r="F31" i="1" s="1"/>
  <c r="C911" i="1"/>
  <c r="D844" i="1"/>
  <c r="B856" i="1" s="1"/>
  <c r="F856" i="1" s="1"/>
  <c r="F337" i="1"/>
  <c r="F279" i="1"/>
  <c r="G279" i="1" s="1"/>
  <c r="F389" i="1"/>
  <c r="D584" i="1" s="1"/>
  <c r="F584" i="1" s="1"/>
  <c r="F142" i="1"/>
  <c r="G142" i="1" s="1"/>
  <c r="F138" i="1"/>
  <c r="G138" i="1" s="1"/>
  <c r="F133" i="1"/>
  <c r="G133" i="1" s="1"/>
  <c r="F143" i="1"/>
  <c r="G143" i="1" s="1"/>
  <c r="F144" i="1"/>
  <c r="G144" i="1" s="1"/>
  <c r="F149" i="1"/>
  <c r="G149" i="1" s="1"/>
  <c r="F130" i="1"/>
  <c r="G130" i="1" s="1"/>
  <c r="F147" i="1"/>
  <c r="G147" i="1" s="1"/>
  <c r="F139" i="1"/>
  <c r="G139" i="1" s="1"/>
  <c r="F145" i="1"/>
  <c r="G145" i="1" s="1"/>
  <c r="F137" i="1"/>
  <c r="G137" i="1" s="1"/>
  <c r="F135" i="1"/>
  <c r="G135" i="1" s="1"/>
  <c r="F141" i="1"/>
  <c r="G141" i="1" s="1"/>
  <c r="F132" i="1"/>
  <c r="G132" i="1" s="1"/>
  <c r="F148" i="1"/>
  <c r="G148" i="1" s="1"/>
  <c r="F140" i="1"/>
  <c r="G140" i="1" s="1"/>
  <c r="F146" i="1"/>
  <c r="G146" i="1" s="1"/>
  <c r="F131" i="1"/>
  <c r="G131" i="1" s="1"/>
  <c r="F136" i="1"/>
  <c r="G136" i="1" s="1"/>
  <c r="F134" i="1"/>
  <c r="G134" i="1" s="1"/>
  <c r="F333" i="1"/>
  <c r="F317" i="1"/>
  <c r="F325" i="1"/>
  <c r="F320" i="1"/>
  <c r="F318" i="1"/>
  <c r="F319" i="1"/>
  <c r="F321" i="1"/>
  <c r="F322" i="1"/>
  <c r="F328" i="1"/>
  <c r="F332" i="1"/>
  <c r="F330" i="1"/>
  <c r="F326" i="1"/>
  <c r="F329" i="1"/>
  <c r="F327" i="1"/>
  <c r="F336" i="1"/>
  <c r="F323" i="1"/>
  <c r="F335" i="1"/>
  <c r="F331" i="1"/>
  <c r="F334" i="1"/>
  <c r="F324" i="1"/>
  <c r="F255" i="1"/>
  <c r="F251" i="1"/>
  <c r="F265" i="1"/>
  <c r="F264" i="1"/>
  <c r="F262" i="1"/>
  <c r="F261" i="1"/>
  <c r="F258" i="1"/>
  <c r="F263" i="1"/>
  <c r="F248" i="1"/>
  <c r="F259" i="1"/>
  <c r="F249" i="1"/>
  <c r="F253" i="1"/>
  <c r="F257" i="1"/>
  <c r="F250" i="1"/>
  <c r="F252" i="1"/>
  <c r="F260" i="1"/>
  <c r="F246" i="1"/>
  <c r="F247" i="1"/>
  <c r="F256" i="1"/>
  <c r="F254" i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F266" i="1"/>
  <c r="F150" i="1"/>
  <c r="G150" i="1" s="1"/>
  <c r="B824" i="1"/>
  <c r="H824" i="1" s="1"/>
  <c r="G815" i="1"/>
  <c r="H807" i="1" l="1"/>
  <c r="H806" i="1"/>
  <c r="H808" i="1"/>
  <c r="F602" i="1"/>
  <c r="F598" i="1"/>
  <c r="F594" i="1"/>
  <c r="F590" i="1"/>
  <c r="F586" i="1"/>
  <c r="I12" i="7"/>
  <c r="I13" i="7"/>
  <c r="H725" i="1"/>
  <c r="E785" i="1"/>
  <c r="H717" i="1"/>
  <c r="E777" i="1"/>
  <c r="H709" i="1"/>
  <c r="E769" i="1"/>
  <c r="H724" i="1"/>
  <c r="E784" i="1"/>
  <c r="H716" i="1"/>
  <c r="E776" i="1"/>
  <c r="H708" i="1"/>
  <c r="E768" i="1"/>
  <c r="H706" i="1"/>
  <c r="E766" i="1"/>
  <c r="H723" i="1"/>
  <c r="E783" i="1"/>
  <c r="H719" i="1"/>
  <c r="E779" i="1"/>
  <c r="H715" i="1"/>
  <c r="E775" i="1"/>
  <c r="H711" i="1"/>
  <c r="E771" i="1"/>
  <c r="H707" i="1"/>
  <c r="E767" i="1"/>
  <c r="H721" i="1"/>
  <c r="E781" i="1"/>
  <c r="H713" i="1"/>
  <c r="E773" i="1"/>
  <c r="H720" i="1"/>
  <c r="E780" i="1"/>
  <c r="H712" i="1"/>
  <c r="E772" i="1"/>
  <c r="F601" i="1"/>
  <c r="F597" i="1"/>
  <c r="F593" i="1"/>
  <c r="F589" i="1"/>
  <c r="F585" i="1"/>
  <c r="H726" i="1"/>
  <c r="E786" i="1"/>
  <c r="H722" i="1"/>
  <c r="E782" i="1"/>
  <c r="H718" i="1"/>
  <c r="E778" i="1"/>
  <c r="H714" i="1"/>
  <c r="E774" i="1"/>
  <c r="H710" i="1"/>
  <c r="E770" i="1"/>
  <c r="I14" i="7"/>
  <c r="F413" i="1"/>
  <c r="F381" i="1" s="1"/>
  <c r="F638" i="1"/>
  <c r="G638" i="1" s="1"/>
  <c r="F604" i="1"/>
  <c r="F600" i="1"/>
  <c r="F596" i="1"/>
  <c r="F592" i="1"/>
  <c r="F588" i="1"/>
  <c r="G99" i="1"/>
  <c r="F123" i="1"/>
  <c r="G123" i="1" s="1"/>
  <c r="G40" i="1"/>
  <c r="F64" i="1"/>
  <c r="G64" i="1" s="1"/>
  <c r="E381" i="1"/>
  <c r="C381" i="1"/>
  <c r="D381" i="1"/>
  <c r="D850" i="1"/>
  <c r="F548" i="1"/>
  <c r="C548" i="1"/>
  <c r="D513" i="1"/>
  <c r="F818" i="1"/>
  <c r="C850" i="1"/>
  <c r="E20" i="1"/>
  <c r="F20" i="1" s="1"/>
  <c r="H543" i="1"/>
  <c r="E513" i="1" s="1"/>
  <c r="E345" i="1"/>
  <c r="F345" i="1" s="1"/>
  <c r="C824" i="1"/>
  <c r="I824" i="1" s="1"/>
  <c r="C34" i="1"/>
  <c r="E34" i="1" s="1"/>
  <c r="F34" i="1" s="1"/>
  <c r="D608" i="1" l="1"/>
  <c r="F608" i="1" s="1"/>
</calcChain>
</file>

<file path=xl/sharedStrings.xml><?xml version="1.0" encoding="utf-8"?>
<sst xmlns="http://schemas.openxmlformats.org/spreadsheetml/2006/main" count="2373" uniqueCount="366">
  <si>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</si>
  <si>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</si>
  <si>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</si>
  <si>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</si>
  <si>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</si>
  <si>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</si>
  <si>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</si>
  <si>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</si>
  <si>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</si>
  <si>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</si>
  <si>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</si>
  <si>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Total</t>
  </si>
  <si>
    <t>1.2) No. of School working days</t>
  </si>
  <si>
    <t xml:space="preserve">PY </t>
  </si>
  <si>
    <t>UP.PY</t>
  </si>
  <si>
    <t xml:space="preserve"> </t>
  </si>
  <si>
    <t>1.3)  No. of Meals (PY &amp; UP.PY)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</si>
  <si>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</si>
  <si>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</si>
  <si>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</si>
  <si>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</si>
  <si>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</si>
  <si>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</si>
  <si>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</si>
  <si>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</si>
  <si>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</si>
  <si>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</si>
  <si>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</si>
  <si>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</si>
  <si>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</si>
  <si>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</si>
  <si>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</si>
  <si>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</si>
  <si>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</si>
  <si>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</si>
  <si>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</si>
  <si>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</si>
  <si>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</si>
  <si>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</si>
  <si>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3.2) ANALYSIS ON OPENING STOCK AND UNSPENT STOCK OF FOODGRAINS</t>
  </si>
  <si>
    <t>S.No.</t>
  </si>
  <si>
    <t>Name of District</t>
  </si>
  <si>
    <t>(in MTs)</t>
  </si>
  <si>
    <t>Allocation</t>
  </si>
  <si>
    <t>Total Availibility</t>
  </si>
  <si>
    <t>% Availibility</t>
  </si>
  <si>
    <t>Allocated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</si>
  <si>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</si>
  <si>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</si>
  <si>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</si>
  <si>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</si>
  <si>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</si>
  <si>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</si>
  <si>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3.8)  Foodgrains Allocation, Lifting (availibility) &amp; Utilisation</t>
  </si>
  <si>
    <t>Bills submited by FCI</t>
  </si>
  <si>
    <t>Payment made to FCI</t>
  </si>
  <si>
    <t>% payment</t>
  </si>
  <si>
    <t xml:space="preserve">3.9) Payment of cost of foodgrain to FCI </t>
  </si>
  <si>
    <t>Bills raised by FCI</t>
  </si>
  <si>
    <t>Payment to FCI by State</t>
  </si>
  <si>
    <t>Pending Bills</t>
  </si>
  <si>
    <t>4.1) ANALYSIS ON OPENING BALANACE AND CLOSING BALANACE</t>
  </si>
  <si>
    <t>(Rs. In lakhs)</t>
  </si>
  <si>
    <t>NCLP</t>
  </si>
  <si>
    <t>Availibility</t>
  </si>
  <si>
    <t>Bench mark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</si>
  <si>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</si>
  <si>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</si>
  <si>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</si>
  <si>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</si>
  <si>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</si>
  <si>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</si>
  <si>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</si>
  <si>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</si>
  <si>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</si>
  <si>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</si>
  <si>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</si>
  <si>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</si>
  <si>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</si>
  <si>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(Rs. in Lakhs)</t>
  </si>
  <si>
    <t>Expected expenditure of cooking cost</t>
  </si>
  <si>
    <t>Actual expenditure of cooking cost</t>
  </si>
  <si>
    <t>6. ANALYSIS of HONORIUM, To COOK-CUM-HELPERS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</si>
  <si>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</si>
  <si>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</si>
  <si>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</si>
  <si>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</si>
  <si>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</si>
  <si>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</si>
  <si>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</si>
  <si>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Schools</t>
  </si>
  <si>
    <t>Primary + Upper Primary</t>
  </si>
  <si>
    <t xml:space="preserve">Total Availibility </t>
  </si>
  <si>
    <t>Activity</t>
  </si>
  <si>
    <t>Expenditure</t>
  </si>
  <si>
    <t>Exp as % of allocation</t>
  </si>
  <si>
    <t>Unspent Balance</t>
  </si>
  <si>
    <t>School Level Expenses</t>
  </si>
  <si>
    <t>8. ANALYSIS ON CENTRAL ASSISTANCE TOWARDS TRANSPORT ASSISTANCE</t>
  </si>
  <si>
    <t>Total availibility of funds</t>
  </si>
  <si>
    <t>Foodgrains Lifted (in MTs)</t>
  </si>
  <si>
    <t>Maximum fund permissibale</t>
  </si>
  <si>
    <t>6=(4-5)</t>
  </si>
  <si>
    <t>8= (2-5)</t>
  </si>
  <si>
    <t>9.1.1) Releasing details</t>
  </si>
  <si>
    <t>Units</t>
  </si>
  <si>
    <t>2006-07</t>
  </si>
  <si>
    <t>2007-08</t>
  </si>
  <si>
    <t>2008-09</t>
  </si>
  <si>
    <t>2009-10</t>
  </si>
  <si>
    <t>2010-11</t>
  </si>
  <si>
    <t>Grand Total</t>
  </si>
  <si>
    <t xml:space="preserve">9.1.2) Reconciliation of amount sanctioned 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</si>
  <si>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</si>
  <si>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</si>
  <si>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</si>
  <si>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</si>
  <si>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</si>
  <si>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</si>
  <si>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</si>
  <si>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</si>
  <si>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</si>
  <si>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Primary &amp; UPY</t>
  </si>
  <si>
    <t xml:space="preserve"> 2006-07</t>
  </si>
  <si>
    <t xml:space="preserve">9.2.2) Reconciliation of amount sanctioned </t>
  </si>
  <si>
    <t>7.1)  Reconciliation of MME OB, Allocation &amp; Releasing [PY + U PY]</t>
  </si>
  <si>
    <t>8.1)  Reconciliation of TA OB, Allocation &amp; Releasing [PY + U PY]</t>
  </si>
  <si>
    <t>Management, Supervision, Training &amp; Internal Monitoring, External Monitoring &amp; Evaluation</t>
  </si>
  <si>
    <t xml:space="preserve">  </t>
  </si>
  <si>
    <t>2011-12</t>
  </si>
  <si>
    <t>9.2.1) Releasing details</t>
  </si>
  <si>
    <t>State : West Bengal</t>
  </si>
  <si>
    <t>Bankura</t>
  </si>
  <si>
    <t>Birbhum</t>
  </si>
  <si>
    <t>Burdwan</t>
  </si>
  <si>
    <t>Cooch Behar</t>
  </si>
  <si>
    <t>D/Dinajpur</t>
  </si>
  <si>
    <t>U/Dinajpur</t>
  </si>
  <si>
    <t>GTA</t>
  </si>
  <si>
    <t>Hooghly</t>
  </si>
  <si>
    <t>Howrah</t>
  </si>
  <si>
    <t>Jalpaiguri</t>
  </si>
  <si>
    <t>Kolkata</t>
  </si>
  <si>
    <t>Malda</t>
  </si>
  <si>
    <t>Murshidabad</t>
  </si>
  <si>
    <t>E/Medinipur</t>
  </si>
  <si>
    <t>W/Medinipur</t>
  </si>
  <si>
    <t>Nadia</t>
  </si>
  <si>
    <t>N/24 Pgs.</t>
  </si>
  <si>
    <t>S/24 Pgs.</t>
  </si>
  <si>
    <t>Purulia</t>
  </si>
  <si>
    <t>Siliguri</t>
  </si>
  <si>
    <t>2013-14</t>
  </si>
  <si>
    <t>Availability</t>
  </si>
  <si>
    <t>2012-13</t>
  </si>
  <si>
    <t>Alipurduar</t>
  </si>
  <si>
    <t>Disbursed</t>
  </si>
  <si>
    <t>Engaged by State</t>
  </si>
  <si>
    <t>Not engaged</t>
  </si>
  <si>
    <t>6.1) District-wise approval and engagement of  cook-cum-Helpers</t>
  </si>
  <si>
    <t>5 = (4 - 3)</t>
  </si>
  <si>
    <t>6.1.1) District-wise allocation and availability of funds for honorium to cook-cum-Helpers</t>
  </si>
  <si>
    <t>7. ANALYSIS ON MANAGEMENT, MONITORING &amp; EVALUATION (MME)</t>
  </si>
  <si>
    <t>9.1 Kitchen-cum-store</t>
  </si>
  <si>
    <t>9.2  Kitchen Devices</t>
  </si>
  <si>
    <t>Source: Table AT-6 &amp; 6A of AWP&amp;B 2016-17</t>
  </si>
  <si>
    <t>4.3)  District-wise Cooking Cost availability (Source data: Table AT-7 &amp; 7A of AWP&amp;B 2016-17)</t>
  </si>
  <si>
    <t>S. No.</t>
  </si>
  <si>
    <t>INDICATORS</t>
  </si>
  <si>
    <t>STATUS</t>
  </si>
  <si>
    <t>1. No. of Institutions</t>
  </si>
  <si>
    <t>PRY</t>
  </si>
  <si>
    <t>U PRY</t>
  </si>
  <si>
    <t>i)</t>
  </si>
  <si>
    <t>Existing Institutions</t>
  </si>
  <si>
    <t>ii)</t>
  </si>
  <si>
    <t>Covered during the year</t>
  </si>
  <si>
    <t xml:space="preserve">2. No. of Children </t>
  </si>
  <si>
    <t>Approved by MDM-PAB</t>
  </si>
  <si>
    <t>Ii)</t>
  </si>
  <si>
    <t>Enrollment  as on 30.9.2014</t>
  </si>
  <si>
    <t>Average No. of children availed MDM during 01.04.2014 to 31.12.2014</t>
  </si>
  <si>
    <t>3. Coverage of children as per Quarterly Progress Report (QPR)</t>
  </si>
  <si>
    <r>
      <t xml:space="preserve">Average no. of children availed MDM as per </t>
    </r>
    <r>
      <rPr>
        <b/>
        <sz val="10"/>
        <color indexed="10"/>
        <rFont val="Calibri"/>
        <family val="2"/>
      </rPr>
      <t>QPR-1</t>
    </r>
  </si>
  <si>
    <r>
      <t xml:space="preserve">Average no. of children availed MDM as per </t>
    </r>
    <r>
      <rPr>
        <b/>
        <sz val="10"/>
        <color indexed="10"/>
        <rFont val="Calibri"/>
        <family val="2"/>
      </rPr>
      <t>QPR-2</t>
    </r>
  </si>
  <si>
    <t>iii)</t>
  </si>
  <si>
    <r>
      <t xml:space="preserve">Average no. of children availed MDM as per </t>
    </r>
    <r>
      <rPr>
        <b/>
        <sz val="10"/>
        <color indexed="10"/>
        <rFont val="Calibri"/>
        <family val="2"/>
      </rPr>
      <t>QPR-3</t>
    </r>
  </si>
  <si>
    <t>4. No. of Working Days</t>
  </si>
  <si>
    <r>
      <t xml:space="preserve">Approved for </t>
    </r>
    <r>
      <rPr>
        <b/>
        <sz val="10"/>
        <color indexed="10"/>
        <rFont val="Calibri"/>
        <family val="2"/>
      </rPr>
      <t>first 3 quarters</t>
    </r>
  </si>
  <si>
    <r>
      <t xml:space="preserve">Covered during  </t>
    </r>
    <r>
      <rPr>
        <b/>
        <sz val="10"/>
        <color indexed="10"/>
        <rFont val="Calibri"/>
        <family val="2"/>
      </rPr>
      <t>first 3 quarters</t>
    </r>
  </si>
  <si>
    <t>5. Per unit cooking cost Per child per day (in Rs.)</t>
  </si>
  <si>
    <t>AVERAGE UNIT COOKING COST PCPD</t>
  </si>
  <si>
    <t>State’s contributions in cooking cost per child per day</t>
  </si>
  <si>
    <t>Average number of children availing MDM</t>
  </si>
  <si>
    <t xml:space="preserve">Allocation for 2016-17                                     </t>
  </si>
  <si>
    <t>Amount (Rs in lakh)</t>
  </si>
  <si>
    <t>COMPONENT</t>
  </si>
  <si>
    <t>MIS</t>
  </si>
  <si>
    <t>AWP&amp;B</t>
  </si>
  <si>
    <t>Institutions</t>
  </si>
  <si>
    <t>Working Days</t>
  </si>
  <si>
    <t>Coverage of children</t>
  </si>
  <si>
    <t>CCH engaged</t>
  </si>
  <si>
    <t>CCH Hon. (Rs. in Lakhs)</t>
  </si>
  <si>
    <t>Cooking Cost (Rs. in Lakhs)</t>
  </si>
  <si>
    <t>Food Grains (in MTs)</t>
  </si>
  <si>
    <t>Drinking water</t>
  </si>
  <si>
    <t>Toilet Facility</t>
  </si>
  <si>
    <t>LPG</t>
  </si>
  <si>
    <t>% Bill paid</t>
  </si>
  <si>
    <t>Annual Work Plan &amp; Budget  (AWP&amp;B) 2018-19</t>
  </si>
  <si>
    <t>Section-A : REVIEW OF IMPLEMENTATION OF MDM SCHEME DURING 2017-18 (1.4.17 to 31.03.18)</t>
  </si>
  <si>
    <t>MDM PAB Approval for 2017-18</t>
  </si>
  <si>
    <t>i) Base period 01.04.17 to 31.03.18</t>
  </si>
  <si>
    <t xml:space="preserve">ii) Base period 01.04.17 to 31.03.18 (As per PAB aaproval = 230 days for Py &amp; U Py and 312 for NCLP) 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</si>
  <si>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</si>
  <si>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</si>
  <si>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</si>
  <si>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 xml:space="preserve">2.3  Coverage Chidlren vs. Enrolment ( Primary) (Source data : Table AT-4 &amp; 5  of AWP&amp;B 2018-19) </t>
  </si>
  <si>
    <t xml:space="preserve">2.4  Coverage Chidlren vs. Enrolment  ( Upper Primary) (Source data : Table AT- 4A &amp; 5-A of AWP&amp;B 2018-19 </t>
  </si>
  <si>
    <t>2.6  No. of children  ( Upper Primary) (Source data : Table AT-5-A of AWP&amp;B 2018-19)</t>
  </si>
  <si>
    <t>3.7)  District-wise Utilisation of foodgrains (Source data: Table AT-6 &amp; 6A of AWP&amp;B 2018-19</t>
  </si>
  <si>
    <t>Source: Table AT-11 of AWP&amp;B 2018-19</t>
  </si>
  <si>
    <t>9.2.3) Achievement ( under MDM Funds) (Source data: Table AT-12 of AWP&amp;B 2018-19)</t>
  </si>
  <si>
    <t>Average number of children availed MDM during 1.4.17 to 31.03.18(AT-5&amp;5A)</t>
  </si>
  <si>
    <t>Enrolment as on 30.9.2017</t>
  </si>
  <si>
    <t>Enrolment as on 30.9.17</t>
  </si>
  <si>
    <t>No. of children as per PAB Approval for  2017-18</t>
  </si>
  <si>
    <t>No. of children as per PAB Approval for 2017-18</t>
  </si>
  <si>
    <t>No of meals to be served during 1.4.2017 to 31.03.18</t>
  </si>
  <si>
    <t>No of meal served during 1.4.17 to 31.03.18</t>
  </si>
  <si>
    <t xml:space="preserve"> 3.2.1) District-wise opening balance as on 1.4.2017 (Source data: Table AT-6 &amp; 6A of AWP&amp;B 2018-19)</t>
  </si>
  <si>
    <t xml:space="preserve">Allocation for
2017-18             </t>
  </si>
  <si>
    <t xml:space="preserve">Opening Stock as on 1.4.2017                                                  </t>
  </si>
  <si>
    <t>% of OS on allocation 2017-18</t>
  </si>
  <si>
    <t xml:space="preserve"> 3.3) District-wise unspent balance as on 31.03-2018  (Source data: Table AT-6 &amp; 6A of 
AWP&amp;B 2018-19)</t>
  </si>
  <si>
    <t xml:space="preserve">Unspent Balance as on 31.03.2018                                                  </t>
  </si>
  <si>
    <t>% of UB on allocation 2017-18</t>
  </si>
  <si>
    <t>1</t>
  </si>
  <si>
    <t>2</t>
  </si>
  <si>
    <t>3</t>
  </si>
  <si>
    <t>4</t>
  </si>
  <si>
    <t>5</t>
  </si>
  <si>
    <t>Unspent balance as on 31.3.17</t>
  </si>
  <si>
    <t>Lifting upto 31.03-18</t>
  </si>
  <si>
    <t>3.5) District-wise Foodgrains availability  as on 31.03.18(Source data: Table AT-6 &amp; 6A of AWP&amp;B 2018-19)</t>
  </si>
  <si>
    <t xml:space="preserve"> 4.1.1) District-wise opening balance as on 1.4.2017 (Source data: Table AT-7 &amp; 7A of AWP&amp;B 2018-19)</t>
  </si>
  <si>
    <t xml:space="preserve">Allocation for 
2017-18                                     </t>
  </si>
  <si>
    <t xml:space="preserve">Opening Balance as on 1.4.2017                                             </t>
  </si>
  <si>
    <t>% of OB on allocation 2017-18</t>
  </si>
  <si>
    <t xml:space="preserve"> 4.1.2) District-wise unspent  balance as on 31.03.2018 Source data: Table AT-7 &amp; 7A of AWP&amp;B 2018-19)</t>
  </si>
  <si>
    <t xml:space="preserve">Unspent Balance as on 31.03-2018                                                       </t>
  </si>
  <si>
    <t>OB as on 1.4.17</t>
  </si>
  <si>
    <t>4.5)  District-wise Utilisation of Cooking cost (Source data: Table AT-7 &amp; 7A of AWP&amp;B 2017-18 )</t>
  </si>
  <si>
    <t>5. Reconciliation of Utilisation and Performance during 2017-18 [PRIMARY+ UPPER PRIMARY]</t>
  </si>
  <si>
    <t>5.2 Reconciliation of Food grains utilisation during 2017-18 (Source data: para 2.5 and 3.7 above)</t>
  </si>
  <si>
    <t>No. of Meals served during 01.4.17 to 31.03.18</t>
  </si>
  <si>
    <t>5.3 Reconciliation of Cooking Cost utilisation during 2017-18 (Source data: para 2.5 and 4.5 above)</t>
  </si>
  <si>
    <t>No. of Meals served during 01.4.17 to 31.03-18</t>
  </si>
  <si>
    <t>(Refer table AT_8 and AT-8A,AWP&amp;B, 2017-18)</t>
  </si>
  <si>
    <t>PAB Approval for2017-18</t>
  </si>
  <si>
    <t xml:space="preserve">Allocation for 
2017-18                     </t>
  </si>
  <si>
    <t>Opening Balance as on 1.4.2017</t>
  </si>
  <si>
    <t>6.2)  District-wise  Utilisation of grant for Honorarium, cooks-cum-Helpers 
Refer table AT_8 and AT-8A,AWP&amp;B, 2018-19</t>
  </si>
  <si>
    <t xml:space="preserve">Allocation for 2017-18                       </t>
  </si>
  <si>
    <t>Refer table AT_8 and AT-8A,AWP&amp;B 2018-19</t>
  </si>
  <si>
    <t>Unspent balance as on 31.03.2018</t>
  </si>
  <si>
    <t>% of UB as on Allocation 20117-18</t>
  </si>
  <si>
    <t>7.2) Utilisation of MME during 2017-18 (Source data: Table AT-9 of AWP&amp;B 2018-19)</t>
  </si>
  <si>
    <t>Allocation for 20117-18</t>
  </si>
  <si>
    <t>Opening Balance as on 1.4.17</t>
  </si>
  <si>
    <t>Released during 20117-18</t>
  </si>
  <si>
    <t>8.2) Utilisation of TA during 2017-18( Source data: Table AT-9 of AWP&amp;B 2018-19)</t>
  </si>
  <si>
    <t>Allocated for 2017-18</t>
  </si>
  <si>
    <t>Actual expenditure incurred by State</t>
  </si>
  <si>
    <t>9. INFRASTRUCTURE DEVELOPMENT DURING 2017-18 (Primary + Upper primary)</t>
  </si>
  <si>
    <t>Releases for Kitchen-cum-stores by GoI as on 31.03.2018</t>
  </si>
  <si>
    <t>2014-15</t>
  </si>
  <si>
    <t>2015-16</t>
  </si>
  <si>
    <t>2016-17</t>
  </si>
  <si>
    <t>2017-18</t>
  </si>
  <si>
    <t>2006-18</t>
  </si>
  <si>
    <t>Sactioned by GoI during 2006-07 to2016-18</t>
  </si>
  <si>
    <t>Achievement (C+IP)                                  upto 31.03.18</t>
  </si>
  <si>
    <t>Releases for Kitchen devices by GoI as on 31.03.2018</t>
  </si>
  <si>
    <t>Amount              
(in lakh)</t>
  </si>
  <si>
    <t>STC</t>
  </si>
  <si>
    <t>E/Bardhaman</t>
  </si>
  <si>
    <t>6</t>
  </si>
  <si>
    <t>Kalimpong*</t>
  </si>
  <si>
    <t>Jhargram*</t>
  </si>
  <si>
    <t>W/Bardhaman*</t>
  </si>
  <si>
    <t>*Two new districts (W/Bardhaman, Jhargram and Kalimpong)  were declared during 2017. Kalimpong District data did not provide by the State.</t>
  </si>
  <si>
    <t>W/Bardhaman</t>
  </si>
  <si>
    <t>Jhargram</t>
  </si>
  <si>
    <t>Kalimpong</t>
  </si>
  <si>
    <t>2.5  No. of children  ( Primary) (Source data : Table AT-5 + AT 5C of AWP&amp;B 2018-19)</t>
  </si>
  <si>
    <t>2.7 Number of meal to be served and  actual  number of meal served during 2017-18 
(Source data: Table AT-5 + AT-5C of AWP&amp;B 2018-19)</t>
  </si>
  <si>
    <t xml:space="preserve">3. Analysis of Food grains </t>
  </si>
  <si>
    <t>Opening Stock as on 1.4.2017</t>
  </si>
  <si>
    <t>Allocation for 2017-18</t>
  </si>
  <si>
    <t>Lifting as on 31.03.2018</t>
  </si>
  <si>
    <t>OB as on 1.4.2017</t>
  </si>
  <si>
    <t>7</t>
  </si>
  <si>
    <t>4. ANALYSIS OF COOKING COST</t>
  </si>
  <si>
    <t xml:space="preserve">Opening Balance as on 1.4.2017                                                         </t>
  </si>
  <si>
    <t>Released during 2017-18</t>
  </si>
  <si>
    <t>Quarter wise analysis required</t>
  </si>
  <si>
    <t>Sanctioned during 2006-07 to 2016-18</t>
  </si>
  <si>
    <t>(As on 31.03.18)</t>
  </si>
  <si>
    <t xml:space="preserve">268 units of Kitchen-cum-stores approved by PAB @ rate of Rs.2 lakh/unit. State Govt. submitted details of Kitchen-cum-stores @2.87 Lakh/per unit. Therefore, IFD noted that the revised rate shoul be approved by PAB-2018-19 in the meeting. </t>
  </si>
  <si>
    <t>9.1.3) District wise achievement ( under MDM Funds) (Source data: Table AT-11 of AWP&amp;B 2018-19)</t>
  </si>
  <si>
    <t>Unit</t>
  </si>
  <si>
    <t>Amount 
(in Lakh)</t>
  </si>
  <si>
    <t>Procurement of Kitchen Devices</t>
  </si>
  <si>
    <t>Replacement of Kitchen Devices</t>
  </si>
  <si>
    <t xml:space="preserve">PAB-2016-17 approved amout of Rs. 2499.05 Lakh for 49981 units of KD.  Released an mount of Rs.390.50 Lakh for 7810 unit of Kitchen Devices on 31-03-2017. Remaining an amout of Rs.2108.06 lakhs of  42171 units of KD coud not be released due to paucity of funds. </t>
  </si>
  <si>
    <t>Achievement (Procured +in progress)  upto 31.03-2018</t>
  </si>
  <si>
    <t>9.2.4) Achievement ( under MDM Funds) (Source data: Table AT-12A of AWP&amp;B 2018-19)</t>
  </si>
  <si>
    <t>Sanctioned during 
2006-07 to 2016-18</t>
  </si>
  <si>
    <r>
      <t>(i</t>
    </r>
    <r>
      <rPr>
        <i/>
        <sz val="11"/>
        <rFont val="Calibri"/>
        <family val="2"/>
        <scheme val="minor"/>
      </rPr>
      <t>n MTs)</t>
    </r>
  </si>
  <si>
    <r>
      <t xml:space="preserve">5.1 Mismatch between Utilisation of Foodgrains and Cooking Cost  </t>
    </r>
    <r>
      <rPr>
        <b/>
        <i/>
        <sz val="11"/>
        <rFont val="Calibri"/>
        <family val="2"/>
        <scheme val="minor"/>
      </rPr>
      <t>(Source data: para 3.7 and 4.5 above)</t>
    </r>
  </si>
  <si>
    <t xml:space="preserve">Allocation of cost of FG </t>
  </si>
  <si>
    <t>4.2)  Cooking Cost availability (Source data: Table AT-7 &amp; 7A of AWP&amp;B 2016-17)</t>
  </si>
  <si>
    <t xml:space="preserve">PAB-2016-17 approved amount of Rs. 2499.05 Lakh for 49981 units of KD for replacement.  Released an mount of Rs.390.50 Lakh for 7810 unit of Kitchen Devices on 31-03-2017. Remaining an amount of Rs.2108.06 lakhs of  42171 units of KD could not be released due to paucity of funds. </t>
  </si>
  <si>
    <t>Achievement (Procured +in progress)  up to 31.03-2018</t>
  </si>
  <si>
    <t xml:space="preserve">ii) Base period 01.04.17 to 31.03.18 (As per PAB approval = 230 days for Py &amp; U Py and 312 for NCLP) </t>
  </si>
  <si>
    <t>3.1)  Reconciliation of Food grains OB, Allocation &amp; Lifting</t>
  </si>
  <si>
    <t>3.4)Food grains availability  as on 31.03.18(Source data: Table AT-6 &amp; 6A of AWP&amp;B 2018-19)</t>
  </si>
  <si>
    <t>Lifting up to 31.03-18</t>
  </si>
  <si>
    <t>% Availability</t>
  </si>
  <si>
    <t>3.5) District-wise Food grains availability  as on 31.03.18(Source data: Table AT-6 &amp; 6A of AWP&amp;B 2018-19)</t>
  </si>
  <si>
    <t>3.6)  Food grains Allocation, Lifting (availability) &amp; Utilisation</t>
  </si>
  <si>
    <t>T. Availability</t>
  </si>
  <si>
    <t>% T. Availability</t>
  </si>
  <si>
    <t>3.7)  District-wise Utilisation of food grains (Source data: Table AT-6 &amp; 6A of AWP&amp;B 2018-19</t>
  </si>
  <si>
    <t>3.8)  Allocation of Cost of Food grains, Bills submitted by FCI and Payment to FCI</t>
  </si>
  <si>
    <t>Bills submitted by FCI</t>
  </si>
  <si>
    <t xml:space="preserve">3.9) Payment of cost of food grain to FCI </t>
  </si>
  <si>
    <t>Total Availability of cooking cost</t>
  </si>
  <si>
    <t>% Availability of cooking cost</t>
  </si>
  <si>
    <r>
      <t xml:space="preserve">5.1 Mismatch between Utilisation of Food grains and Cooking Cost  </t>
    </r>
    <r>
      <rPr>
        <b/>
        <i/>
        <sz val="11"/>
        <rFont val="Calibri"/>
        <family val="2"/>
        <scheme val="minor"/>
      </rPr>
      <t>(Source data: para 3.7 and 4.5 above)</t>
    </r>
  </si>
  <si>
    <t>% utilisation of food grains</t>
  </si>
  <si>
    <t>6.1.1) District-wise allocation and availability of funds for honorarium to cook-cum-Helpers</t>
  </si>
  <si>
    <t xml:space="preserve">% Availability  </t>
  </si>
  <si>
    <t xml:space="preserve">Total Availability </t>
  </si>
  <si>
    <t>Total availability of funds</t>
  </si>
  <si>
    <t>Food grains Lifted (in MTs)</t>
  </si>
  <si>
    <t>Maximum fund permissible</t>
  </si>
  <si>
    <t>Sectioned by GoI during 2006-07 to2016-18</t>
  </si>
  <si>
    <t>No. of children as per PAB Approval for  
2017-18</t>
  </si>
  <si>
    <t xml:space="preserve">268 units of Kitchen-cum-stores approved by PAB @ rate of Rs.2 lakh/unit. State Govt. submitted details of Kitchen-cum-stores @2.87 Lakh/per unit. </t>
  </si>
  <si>
    <t>Exp % of Total Allocation</t>
  </si>
  <si>
    <t xml:space="preserve">MME </t>
  </si>
  <si>
    <t>Adhoc</t>
  </si>
  <si>
    <t>1st</t>
  </si>
  <si>
    <t>2nd</t>
  </si>
  <si>
    <t>mme releases</t>
  </si>
  <si>
    <t>Exp as % of  Total Availablity</t>
  </si>
  <si>
    <t>Achievement (C+IP)   up to 31.03.18</t>
  </si>
  <si>
    <t>Sanctioned</t>
  </si>
  <si>
    <t>Completed</t>
  </si>
  <si>
    <t>In Progress</t>
  </si>
  <si>
    <t>%age Achivement 
(C+IP)</t>
  </si>
  <si>
    <t>9.1.3) District wise achievement (Source data: Table AT-11 of AWP&amp;B 2018-19)</t>
  </si>
  <si>
    <t>In Crore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</si>
</sst>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sz val="9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0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5" borderId="25" xfId="0" applyFont="1" applyFill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0" fillId="0" borderId="0" xfId="0" applyAlignment="1"/>
    <xf numFmtId="2" fontId="7" fillId="0" borderId="5" xfId="0" applyNumberFormat="1" applyFont="1" applyBorder="1" applyAlignment="1">
      <alignment horizontal="center" vertical="top" wrapText="1"/>
    </xf>
    <xf numFmtId="1" fontId="0" fillId="0" borderId="0" xfId="9" applyNumberFormat="1" applyFont="1"/>
    <xf numFmtId="0" fontId="3" fillId="0" borderId="0" xfId="0" applyFont="1" applyFill="1" applyBorder="1" applyAlignment="1">
      <alignment horizontal="center" vertical="center" wrapText="1"/>
    </xf>
    <xf numFmtId="2" fontId="13" fillId="0" borderId="5" xfId="4" applyNumberFormat="1" applyFont="1" applyBorder="1" applyAlignment="1">
      <alignment horizontal="center" vertical="center"/>
    </xf>
    <xf numFmtId="1" fontId="13" fillId="4" borderId="5" xfId="4" applyNumberFormat="1" applyFont="1" applyFill="1" applyBorder="1" applyAlignment="1">
      <alignment horizontal="center"/>
    </xf>
    <xf numFmtId="2" fontId="13" fillId="4" borderId="5" xfId="4" applyNumberFormat="1" applyFont="1" applyFill="1" applyBorder="1" applyAlignment="1">
      <alignment horizontal="center"/>
    </xf>
    <xf numFmtId="0" fontId="13" fillId="0" borderId="0" xfId="0" applyFont="1"/>
    <xf numFmtId="0" fontId="14" fillId="0" borderId="6" xfId="0" applyFont="1" applyBorder="1"/>
    <xf numFmtId="0" fontId="14" fillId="0" borderId="7" xfId="0" applyFont="1" applyBorder="1"/>
    <xf numFmtId="0" fontId="13" fillId="0" borderId="7" xfId="0" applyFont="1" applyBorder="1"/>
    <xf numFmtId="0" fontId="13" fillId="0" borderId="8" xfId="0" applyFont="1" applyBorder="1"/>
    <xf numFmtId="0" fontId="14" fillId="0" borderId="0" xfId="0" applyFont="1"/>
    <xf numFmtId="0" fontId="15" fillId="0" borderId="0" xfId="0" applyFont="1" applyAlignment="1"/>
    <xf numFmtId="0" fontId="13" fillId="0" borderId="0" xfId="0" applyFont="1" applyBorder="1" applyAlignment="1"/>
    <xf numFmtId="0" fontId="15" fillId="0" borderId="0" xfId="0" applyFont="1" applyBorder="1" applyAlignment="1"/>
    <xf numFmtId="0" fontId="14" fillId="0" borderId="0" xfId="0" applyFont="1" applyBorder="1" applyAlignment="1">
      <alignment horizontal="left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1" fontId="13" fillId="0" borderId="0" xfId="0" applyNumberFormat="1" applyFont="1" applyAlignment="1">
      <alignment horizontal="right" vertical="top" wrapText="1"/>
    </xf>
    <xf numFmtId="1" fontId="13" fillId="0" borderId="5" xfId="0" applyNumberFormat="1" applyFont="1" applyBorder="1" applyAlignment="1">
      <alignment horizontal="center"/>
    </xf>
    <xf numFmtId="9" fontId="14" fillId="0" borderId="5" xfId="9" applyFont="1" applyBorder="1" applyAlignment="1">
      <alignment horizontal="center"/>
    </xf>
    <xf numFmtId="1" fontId="13" fillId="0" borderId="9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1" fontId="14" fillId="0" borderId="5" xfId="0" applyNumberFormat="1" applyFont="1" applyBorder="1" applyAlignment="1">
      <alignment horizontal="right"/>
    </xf>
    <xf numFmtId="1" fontId="14" fillId="0" borderId="5" xfId="0" applyNumberFormat="1" applyFont="1" applyBorder="1" applyAlignment="1">
      <alignment horizontal="center"/>
    </xf>
    <xf numFmtId="1" fontId="13" fillId="0" borderId="0" xfId="0" applyNumberFormat="1" applyFont="1"/>
    <xf numFmtId="0" fontId="13" fillId="0" borderId="5" xfId="0" applyFont="1" applyBorder="1" applyAlignment="1">
      <alignment horizontal="left" wrapText="1"/>
    </xf>
    <xf numFmtId="1" fontId="13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9" fontId="14" fillId="0" borderId="0" xfId="9" applyFont="1" applyBorder="1" applyAlignment="1">
      <alignment horizontal="center"/>
    </xf>
    <xf numFmtId="9" fontId="13" fillId="0" borderId="0" xfId="9" applyFont="1" applyBorder="1" applyAlignment="1"/>
    <xf numFmtId="9" fontId="14" fillId="0" borderId="5" xfId="9" applyFont="1" applyBorder="1" applyAlignment="1">
      <alignment horizontal="center" vertical="center"/>
    </xf>
    <xf numFmtId="0" fontId="13" fillId="0" borderId="5" xfId="0" applyFont="1" applyBorder="1" applyAlignment="1">
      <alignment vertical="top" wrapText="1"/>
    </xf>
    <xf numFmtId="1" fontId="13" fillId="0" borderId="5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5" xfId="0" applyFont="1" applyBorder="1" applyAlignment="1">
      <alignment vertical="top" wrapText="1"/>
    </xf>
    <xf numFmtId="1" fontId="14" fillId="0" borderId="5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left" wrapText="1"/>
    </xf>
    <xf numFmtId="9" fontId="13" fillId="0" borderId="0" xfId="9" applyFont="1"/>
    <xf numFmtId="0" fontId="14" fillId="0" borderId="0" xfId="0" applyFont="1" applyBorder="1" applyAlignment="1">
      <alignment wrapText="1"/>
    </xf>
    <xf numFmtId="9" fontId="14" fillId="0" borderId="5" xfId="9" applyFont="1" applyFill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left"/>
    </xf>
    <xf numFmtId="0" fontId="13" fillId="0" borderId="5" xfId="5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9" fontId="13" fillId="0" borderId="5" xfId="9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5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9" fontId="13" fillId="0" borderId="0" xfId="9" applyFont="1" applyBorder="1"/>
    <xf numFmtId="1" fontId="13" fillId="0" borderId="5" xfId="5" applyNumberFormat="1" applyFont="1" applyBorder="1" applyAlignment="1">
      <alignment horizontal="center"/>
    </xf>
    <xf numFmtId="1" fontId="13" fillId="0" borderId="9" xfId="5" applyNumberFormat="1" applyFont="1" applyBorder="1" applyAlignment="1">
      <alignment horizontal="center"/>
    </xf>
    <xf numFmtId="9" fontId="14" fillId="0" borderId="0" xfId="9" applyFo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" fontId="14" fillId="0" borderId="0" xfId="5" applyNumberFormat="1" applyFont="1" applyBorder="1"/>
    <xf numFmtId="1" fontId="14" fillId="0" borderId="0" xfId="0" applyNumberFormat="1" applyFont="1" applyBorder="1" applyAlignment="1">
      <alignment horizontal="right"/>
    </xf>
    <xf numFmtId="9" fontId="14" fillId="0" borderId="0" xfId="9" applyFont="1" applyBorder="1"/>
    <xf numFmtId="0" fontId="13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Alignment="1"/>
    <xf numFmtId="0" fontId="13" fillId="0" borderId="0" xfId="0" applyFont="1" applyFill="1"/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top" wrapText="1"/>
    </xf>
    <xf numFmtId="1" fontId="13" fillId="0" borderId="0" xfId="0" applyNumberFormat="1" applyFont="1" applyBorder="1" applyAlignment="1">
      <alignment horizontal="right" vertical="center"/>
    </xf>
    <xf numFmtId="0" fontId="14" fillId="0" borderId="5" xfId="0" applyFont="1" applyBorder="1"/>
    <xf numFmtId="11" fontId="13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13" fillId="4" borderId="5" xfId="4" applyNumberFormat="1" applyFont="1" applyFill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9" fontId="14" fillId="0" borderId="5" xfId="9" quotePrefix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 wrapText="1"/>
    </xf>
    <xf numFmtId="0" fontId="16" fillId="0" borderId="0" xfId="0" applyFont="1"/>
    <xf numFmtId="2" fontId="14" fillId="0" borderId="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9" applyFont="1" applyBorder="1" applyAlignment="1">
      <alignment horizontal="center" vertical="top" wrapText="1"/>
    </xf>
    <xf numFmtId="2" fontId="13" fillId="0" borderId="0" xfId="0" applyNumberFormat="1" applyFont="1" applyFill="1"/>
    <xf numFmtId="0" fontId="14" fillId="0" borderId="12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2" xfId="0" quotePrefix="1" applyFont="1" applyFill="1" applyBorder="1" applyAlignment="1">
      <alignment horizontal="center" vertical="top" wrapText="1"/>
    </xf>
    <xf numFmtId="166" fontId="13" fillId="0" borderId="0" xfId="5" applyNumberFormat="1" applyFont="1" applyBorder="1" applyAlignment="1">
      <alignment horizontal="right"/>
    </xf>
    <xf numFmtId="166" fontId="13" fillId="0" borderId="0" xfId="0" applyNumberFormat="1" applyFont="1" applyBorder="1"/>
    <xf numFmtId="0" fontId="14" fillId="0" borderId="0" xfId="0" applyFont="1" applyBorder="1"/>
    <xf numFmtId="2" fontId="14" fillId="0" borderId="0" xfId="0" applyNumberFormat="1" applyFont="1" applyBorder="1"/>
    <xf numFmtId="0" fontId="13" fillId="0" borderId="0" xfId="0" applyFont="1" applyBorder="1"/>
    <xf numFmtId="2" fontId="13" fillId="0" borderId="0" xfId="0" applyNumberFormat="1" applyFont="1" applyBorder="1"/>
    <xf numFmtId="9" fontId="13" fillId="0" borderId="0" xfId="9" applyFont="1" applyBorder="1" applyAlignment="1">
      <alignment horizontal="right" wrapText="1"/>
    </xf>
    <xf numFmtId="0" fontId="13" fillId="0" borderId="0" xfId="0" applyFont="1" applyFill="1" applyAlignment="1">
      <alignment horizontal="right"/>
    </xf>
    <xf numFmtId="0" fontId="14" fillId="6" borderId="12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12" xfId="0" quotePrefix="1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4" fillId="0" borderId="5" xfId="0" applyFont="1" applyBorder="1" applyAlignment="1">
      <alignment horizontal="center" vertical="top" wrapText="1"/>
    </xf>
    <xf numFmtId="2" fontId="13" fillId="2" borderId="5" xfId="0" applyNumberFormat="1" applyFont="1" applyFill="1" applyBorder="1" applyAlignment="1">
      <alignment horizontal="center" vertical="top" wrapText="1"/>
    </xf>
    <xf numFmtId="2" fontId="13" fillId="0" borderId="5" xfId="0" applyNumberFormat="1" applyFont="1" applyBorder="1" applyAlignment="1">
      <alignment horizontal="center" vertical="top" wrapText="1"/>
    </xf>
    <xf numFmtId="9" fontId="13" fillId="0" borderId="5" xfId="9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9" applyFont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vertical="center"/>
    </xf>
    <xf numFmtId="9" fontId="14" fillId="0" borderId="0" xfId="9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9" fontId="13" fillId="0" borderId="13" xfId="9" applyFont="1" applyBorder="1" applyAlignment="1">
      <alignment horizontal="center"/>
    </xf>
    <xf numFmtId="166" fontId="13" fillId="0" borderId="14" xfId="5" applyNumberFormat="1" applyFont="1" applyBorder="1" applyAlignment="1">
      <alignment horizontal="right"/>
    </xf>
    <xf numFmtId="0" fontId="13" fillId="4" borderId="5" xfId="0" applyFont="1" applyFill="1" applyBorder="1" applyAlignment="1">
      <alignment horizontal="center" wrapText="1"/>
    </xf>
    <xf numFmtId="0" fontId="13" fillId="0" borderId="14" xfId="0" applyFont="1" applyBorder="1"/>
    <xf numFmtId="0" fontId="13" fillId="0" borderId="5" xfId="0" quotePrefix="1" applyFont="1" applyBorder="1"/>
    <xf numFmtId="2" fontId="14" fillId="0" borderId="5" xfId="0" applyNumberFormat="1" applyFont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2" fontId="13" fillId="0" borderId="5" xfId="0" applyNumberFormat="1" applyFont="1" applyBorder="1"/>
    <xf numFmtId="0" fontId="13" fillId="0" borderId="5" xfId="0" quotePrefix="1" applyFont="1" applyBorder="1" applyAlignment="1">
      <alignment horizontal="center" wrapText="1"/>
    </xf>
    <xf numFmtId="9" fontId="13" fillId="0" borderId="5" xfId="9" applyNumberFormat="1" applyFont="1" applyBorder="1" applyAlignment="1">
      <alignment horizontal="center" vertical="center" wrapText="1"/>
    </xf>
    <xf numFmtId="9" fontId="14" fillId="0" borderId="5" xfId="9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/>
    </xf>
    <xf numFmtId="9" fontId="14" fillId="0" borderId="0" xfId="9" applyNumberFormat="1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2" fontId="13" fillId="0" borderId="5" xfId="9" applyNumberFormat="1" applyFont="1" applyBorder="1" applyAlignment="1">
      <alignment horizontal="center"/>
    </xf>
    <xf numFmtId="0" fontId="13" fillId="0" borderId="5" xfId="0" applyFont="1" applyBorder="1" applyAlignment="1">
      <alignment vertical="center" wrapText="1"/>
    </xf>
    <xf numFmtId="0" fontId="16" fillId="0" borderId="5" xfId="0" quotePrefix="1" applyFont="1" applyBorder="1" applyAlignment="1">
      <alignment horizontal="center" vertical="top" wrapText="1"/>
    </xf>
    <xf numFmtId="165" fontId="13" fillId="0" borderId="5" xfId="4" applyNumberFormat="1" applyFont="1" applyBorder="1" applyAlignment="1">
      <alignment horizontal="center"/>
    </xf>
    <xf numFmtId="165" fontId="13" fillId="0" borderId="5" xfId="5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0" fontId="13" fillId="0" borderId="0" xfId="0" quotePrefix="1" applyFont="1"/>
    <xf numFmtId="2" fontId="13" fillId="0" borderId="5" xfId="5" applyNumberFormat="1" applyFont="1" applyBorder="1" applyAlignment="1">
      <alignment horizontal="center"/>
    </xf>
    <xf numFmtId="9" fontId="13" fillId="0" borderId="13" xfId="9" applyFont="1" applyBorder="1" applyAlignment="1">
      <alignment horizontal="center" wrapText="1"/>
    </xf>
    <xf numFmtId="1" fontId="13" fillId="0" borderId="14" xfId="5" applyNumberFormat="1" applyFont="1" applyBorder="1"/>
    <xf numFmtId="1" fontId="13" fillId="0" borderId="0" xfId="5" applyNumberFormat="1" applyFont="1" applyBorder="1"/>
    <xf numFmtId="1" fontId="13" fillId="0" borderId="0" xfId="0" applyNumberFormat="1" applyFont="1" applyBorder="1"/>
    <xf numFmtId="9" fontId="13" fillId="0" borderId="5" xfId="9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vertical="center"/>
    </xf>
    <xf numFmtId="9" fontId="13" fillId="0" borderId="0" xfId="9" applyFont="1" applyFill="1" applyBorder="1" applyAlignment="1">
      <alignment vertical="center"/>
    </xf>
    <xf numFmtId="0" fontId="13" fillId="0" borderId="5" xfId="0" quotePrefix="1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2" fontId="14" fillId="0" borderId="5" xfId="0" applyNumberFormat="1" applyFont="1" applyBorder="1" applyAlignment="1">
      <alignment horizontal="center" vertical="top" wrapText="1"/>
    </xf>
    <xf numFmtId="9" fontId="14" fillId="0" borderId="5" xfId="9" applyFont="1" applyBorder="1" applyAlignment="1">
      <alignment horizontal="center" wrapText="1"/>
    </xf>
    <xf numFmtId="0" fontId="13" fillId="0" borderId="0" xfId="0" quotePrefix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Border="1" applyAlignment="1">
      <alignment horizontal="left" vertical="top" wrapText="1"/>
    </xf>
    <xf numFmtId="9" fontId="14" fillId="0" borderId="0" xfId="9" applyFont="1" applyBorder="1" applyAlignment="1">
      <alignment horizontal="left" wrapText="1"/>
    </xf>
    <xf numFmtId="9" fontId="13" fillId="0" borderId="5" xfId="9" applyFont="1" applyFill="1" applyBorder="1" applyAlignment="1">
      <alignment horizontal="center" vertical="center"/>
    </xf>
    <xf numFmtId="0" fontId="14" fillId="0" borderId="5" xfId="0" applyFont="1" applyFill="1" applyBorder="1"/>
    <xf numFmtId="9" fontId="14" fillId="0" borderId="5" xfId="9" applyFont="1" applyFill="1" applyBorder="1" applyAlignment="1">
      <alignment horizontal="center" vertical="center"/>
    </xf>
    <xf numFmtId="0" fontId="13" fillId="0" borderId="5" xfId="0" applyFont="1" applyFill="1" applyBorder="1"/>
    <xf numFmtId="9" fontId="13" fillId="0" borderId="5" xfId="0" applyNumberFormat="1" applyFont="1" applyBorder="1"/>
    <xf numFmtId="9" fontId="13" fillId="0" borderId="5" xfId="9" applyFont="1" applyBorder="1"/>
    <xf numFmtId="1" fontId="13" fillId="0" borderId="5" xfId="0" applyNumberFormat="1" applyFont="1" applyBorder="1"/>
    <xf numFmtId="0" fontId="13" fillId="0" borderId="0" xfId="0" applyFont="1" applyBorder="1" applyAlignment="1">
      <alignment horizontal="center" vertical="top" wrapText="1"/>
    </xf>
    <xf numFmtId="0" fontId="13" fillId="0" borderId="0" xfId="0" quotePrefix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4" fillId="0" borderId="5" xfId="0" applyFont="1" applyFill="1" applyBorder="1" applyAlignment="1"/>
    <xf numFmtId="2" fontId="14" fillId="0" borderId="5" xfId="5" applyNumberFormat="1" applyFont="1" applyBorder="1" applyAlignment="1">
      <alignment horizontal="center"/>
    </xf>
    <xf numFmtId="2" fontId="14" fillId="2" borderId="5" xfId="0" applyNumberFormat="1" applyFont="1" applyFill="1" applyBorder="1" applyAlignment="1">
      <alignment horizontal="center" wrapText="1"/>
    </xf>
    <xf numFmtId="2" fontId="14" fillId="4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/>
    <xf numFmtId="2" fontId="14" fillId="0" borderId="0" xfId="5" applyNumberFormat="1" applyFont="1" applyBorder="1" applyAlignment="1">
      <alignment horizontal="center"/>
    </xf>
    <xf numFmtId="2" fontId="14" fillId="2" borderId="0" xfId="0" applyNumberFormat="1" applyFont="1" applyFill="1" applyBorder="1" applyAlignment="1">
      <alignment horizontal="center" wrapText="1"/>
    </xf>
    <xf numFmtId="2" fontId="14" fillId="4" borderId="0" xfId="0" applyNumberFormat="1" applyFont="1" applyFill="1" applyBorder="1" applyAlignment="1">
      <alignment horizontal="center" vertical="center"/>
    </xf>
    <xf numFmtId="9" fontId="14" fillId="0" borderId="0" xfId="9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/>
    </xf>
    <xf numFmtId="9" fontId="13" fillId="0" borderId="5" xfId="9" quotePrefix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/>
    <xf numFmtId="0" fontId="17" fillId="0" borderId="5" xfId="0" applyFont="1" applyFill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/>
    </xf>
    <xf numFmtId="0" fontId="13" fillId="0" borderId="12" xfId="0" applyFont="1" applyBorder="1"/>
    <xf numFmtId="0" fontId="13" fillId="0" borderId="18" xfId="0" applyFont="1" applyBorder="1"/>
    <xf numFmtId="0" fontId="14" fillId="0" borderId="0" xfId="0" applyFont="1" applyFill="1" applyBorder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/>
    <xf numFmtId="9" fontId="13" fillId="4" borderId="5" xfId="9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1" fontId="14" fillId="0" borderId="11" xfId="0" applyNumberFormat="1" applyFont="1" applyBorder="1" applyAlignment="1">
      <alignment horizontal="center"/>
    </xf>
    <xf numFmtId="2" fontId="14" fillId="4" borderId="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4" fillId="0" borderId="0" xfId="9" applyNumberFormat="1" applyFont="1" applyBorder="1" applyAlignment="1">
      <alignment horizontal="center" vertical="top" wrapText="1"/>
    </xf>
    <xf numFmtId="1" fontId="13" fillId="4" borderId="5" xfId="0" applyNumberFormat="1" applyFont="1" applyFill="1" applyBorder="1" applyAlignment="1">
      <alignment horizontal="center"/>
    </xf>
    <xf numFmtId="2" fontId="13" fillId="4" borderId="5" xfId="5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 vertical="top" wrapText="1"/>
    </xf>
    <xf numFmtId="0" fontId="13" fillId="0" borderId="0" xfId="5" applyFont="1"/>
    <xf numFmtId="0" fontId="14" fillId="0" borderId="0" xfId="5" applyFont="1"/>
    <xf numFmtId="0" fontId="16" fillId="0" borderId="5" xfId="5" applyFont="1" applyFill="1" applyBorder="1" applyAlignment="1">
      <alignment horizontal="center" wrapText="1"/>
    </xf>
    <xf numFmtId="0" fontId="13" fillId="4" borderId="5" xfId="5" applyFont="1" applyFill="1" applyBorder="1" applyAlignment="1">
      <alignment horizontal="center"/>
    </xf>
    <xf numFmtId="0" fontId="13" fillId="4" borderId="5" xfId="0" applyFont="1" applyFill="1" applyBorder="1" applyAlignment="1">
      <alignment horizontal="left" vertical="top" wrapText="1"/>
    </xf>
    <xf numFmtId="0" fontId="13" fillId="4" borderId="5" xfId="5" applyFont="1" applyFill="1" applyBorder="1" applyAlignment="1">
      <alignment horizontal="left" vertical="top" wrapText="1"/>
    </xf>
    <xf numFmtId="1" fontId="13" fillId="4" borderId="5" xfId="5" applyNumberFormat="1" applyFont="1" applyFill="1" applyBorder="1" applyAlignment="1" applyProtection="1">
      <alignment horizontal="center"/>
      <protection locked="0"/>
    </xf>
    <xf numFmtId="0" fontId="16" fillId="4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1" fontId="14" fillId="4" borderId="5" xfId="0" applyNumberFormat="1" applyFont="1" applyFill="1" applyBorder="1" applyAlignment="1">
      <alignment horizontal="center" vertical="top" wrapText="1"/>
    </xf>
    <xf numFmtId="1" fontId="14" fillId="0" borderId="5" xfId="5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5" xfId="5" applyFont="1" applyFill="1" applyBorder="1" applyAlignment="1">
      <alignment horizontal="center" vertical="top" wrapText="1"/>
    </xf>
    <xf numFmtId="2" fontId="14" fillId="0" borderId="5" xfId="5" applyNumberFormat="1" applyFont="1" applyBorder="1" applyAlignment="1">
      <alignment horizontal="center" vertical="top" wrapText="1"/>
    </xf>
    <xf numFmtId="2" fontId="13" fillId="4" borderId="5" xfId="5" applyNumberFormat="1" applyFont="1" applyFill="1" applyBorder="1" applyAlignment="1" applyProtection="1">
      <alignment horizontal="center"/>
      <protection locked="0"/>
    </xf>
    <xf numFmtId="0" fontId="14" fillId="4" borderId="5" xfId="5" applyFont="1" applyFill="1" applyBorder="1" applyAlignment="1">
      <alignment horizontal="center"/>
    </xf>
    <xf numFmtId="0" fontId="14" fillId="4" borderId="5" xfId="0" applyFont="1" applyFill="1" applyBorder="1" applyAlignment="1">
      <alignment horizontal="left"/>
    </xf>
    <xf numFmtId="2" fontId="14" fillId="4" borderId="5" xfId="0" applyNumberFormat="1" applyFont="1" applyFill="1" applyBorder="1" applyAlignment="1">
      <alignment horizontal="center" vertical="top" wrapText="1"/>
    </xf>
    <xf numFmtId="2" fontId="14" fillId="4" borderId="5" xfId="9" applyNumberFormat="1" applyFont="1" applyFill="1" applyBorder="1" applyAlignment="1">
      <alignment horizontal="center" vertical="top" wrapText="1"/>
    </xf>
    <xf numFmtId="2" fontId="14" fillId="4" borderId="5" xfId="5" applyNumberFormat="1" applyFont="1" applyFill="1" applyBorder="1" applyAlignment="1">
      <alignment horizontal="center"/>
    </xf>
    <xf numFmtId="9" fontId="14" fillId="0" borderId="5" xfId="9" applyFont="1" applyBorder="1"/>
    <xf numFmtId="0" fontId="16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1" fontId="14" fillId="4" borderId="0" xfId="0" applyNumberFormat="1" applyFont="1" applyFill="1" applyBorder="1" applyAlignment="1">
      <alignment horizontal="center" vertical="top" wrapText="1"/>
    </xf>
    <xf numFmtId="2" fontId="14" fillId="4" borderId="0" xfId="0" applyNumberFormat="1" applyFont="1" applyFill="1" applyBorder="1" applyAlignment="1">
      <alignment horizontal="center" vertical="top" wrapText="1"/>
    </xf>
    <xf numFmtId="2" fontId="14" fillId="4" borderId="0" xfId="9" applyNumberFormat="1" applyFont="1" applyFill="1" applyBorder="1" applyAlignment="1">
      <alignment horizontal="center" vertical="top" wrapText="1"/>
    </xf>
    <xf numFmtId="2" fontId="14" fillId="4" borderId="0" xfId="5" applyNumberFormat="1" applyFont="1" applyFill="1" applyBorder="1" applyAlignment="1">
      <alignment horizontal="center"/>
    </xf>
    <xf numFmtId="0" fontId="14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2" fontId="14" fillId="0" borderId="0" xfId="5" applyNumberFormat="1" applyFont="1" applyBorder="1" applyAlignment="1">
      <alignment horizontal="center" vertical="top" wrapText="1"/>
    </xf>
    <xf numFmtId="2" fontId="14" fillId="0" borderId="0" xfId="5" applyNumberFormat="1" applyFont="1" applyBorder="1" applyAlignment="1">
      <alignment wrapText="1"/>
    </xf>
    <xf numFmtId="9" fontId="13" fillId="0" borderId="5" xfId="10" applyFont="1" applyBorder="1" applyAlignment="1">
      <alignment horizontal="center"/>
    </xf>
    <xf numFmtId="9" fontId="13" fillId="0" borderId="0" xfId="10" applyFont="1" applyBorder="1"/>
    <xf numFmtId="9" fontId="13" fillId="4" borderId="5" xfId="10" applyFont="1" applyFill="1" applyBorder="1" applyAlignment="1">
      <alignment horizontal="center"/>
    </xf>
    <xf numFmtId="0" fontId="13" fillId="0" borderId="5" xfId="5" applyFont="1" applyFill="1" applyBorder="1" applyAlignment="1">
      <alignment horizontal="left" vertical="top" wrapText="1"/>
    </xf>
    <xf numFmtId="2" fontId="13" fillId="0" borderId="5" xfId="5" applyNumberFormat="1" applyFont="1" applyBorder="1" applyAlignment="1" applyProtection="1">
      <alignment horizontal="center"/>
      <protection locked="0"/>
    </xf>
    <xf numFmtId="9" fontId="14" fillId="0" borderId="0" xfId="10" applyFont="1" applyBorder="1"/>
    <xf numFmtId="0" fontId="14" fillId="0" borderId="5" xfId="5" applyFont="1" applyBorder="1"/>
    <xf numFmtId="0" fontId="14" fillId="0" borderId="5" xfId="5" applyFont="1" applyFill="1" applyBorder="1" applyAlignment="1">
      <alignment horizontal="left" vertical="top" wrapText="1"/>
    </xf>
    <xf numFmtId="9" fontId="14" fillId="0" borderId="5" xfId="10" applyFont="1" applyBorder="1" applyAlignment="1">
      <alignment horizontal="center"/>
    </xf>
    <xf numFmtId="0" fontId="14" fillId="0" borderId="0" xfId="5" applyFont="1" applyBorder="1"/>
    <xf numFmtId="0" fontId="14" fillId="0" borderId="0" xfId="5" applyFont="1" applyFill="1" applyBorder="1" applyAlignment="1">
      <alignment horizontal="left" vertical="top" wrapText="1"/>
    </xf>
    <xf numFmtId="9" fontId="14" fillId="0" borderId="0" xfId="10" applyFont="1" applyBorder="1" applyAlignment="1">
      <alignment horizontal="center"/>
    </xf>
    <xf numFmtId="0" fontId="14" fillId="0" borderId="5" xfId="5" applyFont="1" applyFill="1" applyBorder="1" applyAlignment="1">
      <alignment horizontal="center" vertical="center" wrapText="1"/>
    </xf>
    <xf numFmtId="2" fontId="14" fillId="0" borderId="5" xfId="5" applyNumberFormat="1" applyFont="1" applyBorder="1" applyAlignment="1">
      <alignment horizontal="center" vertical="center" wrapText="1"/>
    </xf>
    <xf numFmtId="0" fontId="13" fillId="0" borderId="0" xfId="5" applyFont="1" applyBorder="1" applyAlignment="1">
      <alignment vertical="center"/>
    </xf>
    <xf numFmtId="0" fontId="13" fillId="0" borderId="0" xfId="5" applyFont="1" applyBorder="1"/>
    <xf numFmtId="0" fontId="13" fillId="0" borderId="5" xfId="5" applyFont="1" applyBorder="1" applyAlignment="1">
      <alignment horizontal="left" vertical="center" wrapText="1"/>
    </xf>
    <xf numFmtId="2" fontId="13" fillId="0" borderId="0" xfId="10" applyNumberFormat="1" applyFont="1" applyBorder="1"/>
    <xf numFmtId="2" fontId="14" fillId="0" borderId="0" xfId="1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2" fontId="13" fillId="4" borderId="5" xfId="0" applyNumberFormat="1" applyFont="1" applyFill="1" applyBorder="1" applyAlignment="1">
      <alignment horizontal="center" vertical="top"/>
    </xf>
    <xf numFmtId="2" fontId="13" fillId="0" borderId="5" xfId="0" applyNumberFormat="1" applyFont="1" applyBorder="1" applyAlignment="1">
      <alignment horizontal="center" vertical="top"/>
    </xf>
    <xf numFmtId="9" fontId="13" fillId="0" borderId="5" xfId="9" applyFont="1" applyBorder="1" applyAlignment="1">
      <alignment horizontal="center" vertical="top"/>
    </xf>
    <xf numFmtId="0" fontId="14" fillId="0" borderId="5" xfId="0" applyFont="1" applyBorder="1" applyAlignment="1">
      <alignment vertical="top"/>
    </xf>
    <xf numFmtId="2" fontId="14" fillId="4" borderId="5" xfId="0" applyNumberFormat="1" applyFont="1" applyFill="1" applyBorder="1" applyAlignment="1">
      <alignment horizontal="center" vertical="top"/>
    </xf>
    <xf numFmtId="9" fontId="14" fillId="0" borderId="5" xfId="9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2" fontId="14" fillId="4" borderId="18" xfId="0" applyNumberFormat="1" applyFont="1" applyFill="1" applyBorder="1" applyAlignment="1">
      <alignment horizontal="center" vertical="top"/>
    </xf>
    <xf numFmtId="2" fontId="13" fillId="0" borderId="18" xfId="0" applyNumberFormat="1" applyFont="1" applyBorder="1" applyAlignment="1">
      <alignment horizontal="center" vertical="top"/>
    </xf>
    <xf numFmtId="9" fontId="14" fillId="0" borderId="18" xfId="9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1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2" fontId="13" fillId="4" borderId="5" xfId="5" applyNumberFormat="1" applyFont="1" applyFill="1" applyBorder="1" applyAlignment="1">
      <alignment horizontal="center" vertical="center"/>
    </xf>
    <xf numFmtId="0" fontId="13" fillId="4" borderId="12" xfId="5" applyFont="1" applyFill="1" applyBorder="1" applyAlignment="1">
      <alignment horizontal="center" vertical="center"/>
    </xf>
    <xf numFmtId="9" fontId="14" fillId="4" borderId="5" xfId="9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 wrapText="1"/>
    </xf>
    <xf numFmtId="2" fontId="14" fillId="4" borderId="5" xfId="5" applyNumberFormat="1" applyFont="1" applyFill="1" applyBorder="1" applyAlignment="1">
      <alignment horizontal="center" vertical="center"/>
    </xf>
    <xf numFmtId="2" fontId="14" fillId="4" borderId="5" xfId="5" applyNumberFormat="1" applyFont="1" applyFill="1" applyBorder="1" applyAlignment="1">
      <alignment horizontal="center" vertical="center" wrapText="1"/>
    </xf>
    <xf numFmtId="2" fontId="13" fillId="0" borderId="0" xfId="5" applyNumberFormat="1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0" applyFont="1" applyFill="1" applyBorder="1"/>
    <xf numFmtId="0" fontId="14" fillId="0" borderId="5" xfId="0" applyFont="1" applyBorder="1" applyAlignment="1">
      <alignment wrapText="1"/>
    </xf>
    <xf numFmtId="2" fontId="13" fillId="0" borderId="5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quotePrefix="1" applyNumberFormat="1" applyFont="1" applyBorder="1" applyAlignment="1">
      <alignment horizontal="center"/>
    </xf>
    <xf numFmtId="9" fontId="13" fillId="0" borderId="0" xfId="9" quotePrefix="1" applyFont="1" applyBorder="1" applyAlignment="1">
      <alignment horizontal="center"/>
    </xf>
    <xf numFmtId="0" fontId="17" fillId="0" borderId="7" xfId="0" applyFont="1" applyBorder="1" applyAlignment="1"/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4" borderId="0" xfId="0" applyFont="1" applyFill="1"/>
    <xf numFmtId="0" fontId="14" fillId="4" borderId="5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/>
    </xf>
    <xf numFmtId="0" fontId="13" fillId="4" borderId="0" xfId="0" applyFont="1" applyFill="1" applyBorder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3" fillId="4" borderId="5" xfId="0" applyFont="1" applyFill="1" applyBorder="1"/>
    <xf numFmtId="9" fontId="13" fillId="4" borderId="5" xfId="9" applyFont="1" applyFill="1" applyBorder="1" applyAlignment="1">
      <alignment horizontal="center"/>
    </xf>
    <xf numFmtId="1" fontId="13" fillId="4" borderId="0" xfId="0" applyNumberFormat="1" applyFont="1" applyFill="1" applyBorder="1"/>
    <xf numFmtId="2" fontId="13" fillId="4" borderId="0" xfId="0" applyNumberFormat="1" applyFont="1" applyFill="1" applyBorder="1"/>
    <xf numFmtId="0" fontId="13" fillId="4" borderId="0" xfId="5" applyFont="1" applyFill="1" applyBorder="1"/>
    <xf numFmtId="2" fontId="13" fillId="4" borderId="0" xfId="5" applyNumberFormat="1" applyFont="1" applyFill="1" applyBorder="1"/>
    <xf numFmtId="9" fontId="13" fillId="4" borderId="0" xfId="9" applyFont="1" applyFill="1" applyBorder="1"/>
    <xf numFmtId="0" fontId="14" fillId="4" borderId="5" xfId="0" applyFont="1" applyFill="1" applyBorder="1" applyAlignment="1">
      <alignment horizontal="center" vertical="top" wrapText="1"/>
    </xf>
    <xf numFmtId="2" fontId="13" fillId="4" borderId="5" xfId="0" applyNumberFormat="1" applyFont="1" applyFill="1" applyBorder="1" applyAlignment="1">
      <alignment horizontal="center" vertical="center"/>
    </xf>
    <xf numFmtId="9" fontId="13" fillId="4" borderId="5" xfId="9" applyFont="1" applyFill="1" applyBorder="1" applyAlignment="1">
      <alignment horizontal="center" vertical="center"/>
    </xf>
    <xf numFmtId="1" fontId="13" fillId="4" borderId="0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9" fontId="13" fillId="4" borderId="0" xfId="9" applyFont="1" applyFill="1" applyBorder="1" applyAlignment="1">
      <alignment horizontal="center" vertical="center"/>
    </xf>
    <xf numFmtId="0" fontId="14" fillId="4" borderId="0" xfId="0" applyFont="1" applyFill="1"/>
    <xf numFmtId="0" fontId="17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0" fontId="13" fillId="4" borderId="0" xfId="0" applyFont="1" applyFill="1" applyAlignment="1">
      <alignment vertical="top"/>
    </xf>
    <xf numFmtId="0" fontId="13" fillId="4" borderId="5" xfId="0" applyFont="1" applyFill="1" applyBorder="1" applyAlignment="1">
      <alignment horizontal="center" vertical="top" wrapText="1"/>
    </xf>
    <xf numFmtId="0" fontId="14" fillId="4" borderId="13" xfId="0" applyFont="1" applyFill="1" applyBorder="1"/>
    <xf numFmtId="9" fontId="14" fillId="4" borderId="5" xfId="9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 vertical="center"/>
    </xf>
    <xf numFmtId="9" fontId="13" fillId="4" borderId="5" xfId="9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right"/>
    </xf>
    <xf numFmtId="9" fontId="14" fillId="4" borderId="0" xfId="9" applyFont="1" applyFill="1" applyBorder="1" applyAlignment="1">
      <alignment horizontal="center" vertical="top" wrapText="1"/>
    </xf>
    <xf numFmtId="2" fontId="14" fillId="4" borderId="0" xfId="0" applyNumberFormat="1" applyFont="1" applyFill="1" applyBorder="1" applyAlignment="1">
      <alignment vertical="center"/>
    </xf>
    <xf numFmtId="9" fontId="14" fillId="4" borderId="0" xfId="9" applyFont="1" applyFill="1" applyBorder="1" applyAlignment="1">
      <alignment vertical="center"/>
    </xf>
    <xf numFmtId="0" fontId="13" fillId="0" borderId="0" xfId="0" quotePrefix="1" applyFont="1" applyBorder="1"/>
    <xf numFmtId="2" fontId="14" fillId="2" borderId="0" xfId="0" applyNumberFormat="1" applyFont="1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9" fontId="13" fillId="0" borderId="9" xfId="9" applyFont="1" applyBorder="1" applyAlignment="1">
      <alignment horizontal="center" wrapText="1"/>
    </xf>
    <xf numFmtId="9" fontId="13" fillId="4" borderId="9" xfId="9" applyFont="1" applyFill="1" applyBorder="1" applyAlignment="1">
      <alignment horizontal="center" wrapText="1"/>
    </xf>
    <xf numFmtId="9" fontId="14" fillId="0" borderId="9" xfId="9" applyFont="1" applyBorder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5" applyFont="1" applyFill="1" applyBorder="1" applyAlignment="1">
      <alignment vertical="center" wrapText="1"/>
    </xf>
    <xf numFmtId="2" fontId="13" fillId="0" borderId="0" xfId="0" applyNumberFormat="1" applyFont="1"/>
    <xf numFmtId="9" fontId="14" fillId="0" borderId="0" xfId="9" applyFont="1" applyBorder="1" applyAlignment="1">
      <alignment horizontal="center" wrapText="1"/>
    </xf>
    <xf numFmtId="0" fontId="14" fillId="4" borderId="5" xfId="0" applyFont="1" applyFill="1" applyBorder="1" applyAlignment="1">
      <alignment horizontal="center" vertical="top" wrapText="1"/>
    </xf>
    <xf numFmtId="9" fontId="13" fillId="0" borderId="0" xfId="9" applyFont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9" fontId="13" fillId="0" borderId="5" xfId="9" applyNumberFormat="1" applyFont="1" applyBorder="1" applyAlignment="1">
      <alignment horizontal="center" vertical="center"/>
    </xf>
    <xf numFmtId="9" fontId="13" fillId="0" borderId="5" xfId="9" applyNumberFormat="1" applyFont="1" applyBorder="1" applyAlignment="1">
      <alignment horizontal="center"/>
    </xf>
    <xf numFmtId="9" fontId="13" fillId="0" borderId="5" xfId="9" applyFont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left"/>
    </xf>
    <xf numFmtId="2" fontId="13" fillId="4" borderId="5" xfId="9" applyNumberFormat="1" applyFont="1" applyFill="1" applyBorder="1" applyAlignment="1">
      <alignment horizontal="center" vertical="center"/>
    </xf>
    <xf numFmtId="1" fontId="13" fillId="4" borderId="5" xfId="9" applyNumberFormat="1" applyFont="1" applyFill="1" applyBorder="1" applyAlignment="1">
      <alignment horizontal="center"/>
    </xf>
    <xf numFmtId="0" fontId="14" fillId="4" borderId="7" xfId="0" applyFont="1" applyFill="1" applyBorder="1" applyAlignment="1">
      <alignment horizontal="left"/>
    </xf>
    <xf numFmtId="0" fontId="14" fillId="4" borderId="13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16" fillId="4" borderId="16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5" fillId="4" borderId="0" xfId="0" applyFont="1" applyFill="1" applyAlignment="1">
      <alignment horizontal="left"/>
    </xf>
    <xf numFmtId="0" fontId="14" fillId="4" borderId="0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top" wrapText="1"/>
    </xf>
    <xf numFmtId="1" fontId="14" fillId="4" borderId="12" xfId="0" applyNumberFormat="1" applyFont="1" applyFill="1" applyBorder="1" applyAlignment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left" vertical="top" wrapText="1"/>
    </xf>
    <xf numFmtId="0" fontId="14" fillId="4" borderId="18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5" xfId="0" applyFont="1" applyFill="1" applyBorder="1" applyAlignment="1">
      <alignment horizontal="center" vertical="top" wrapText="1"/>
    </xf>
    <xf numFmtId="0" fontId="14" fillId="0" borderId="0" xfId="5" applyFont="1" applyAlignment="1">
      <alignment horizontal="left" wrapText="1"/>
    </xf>
    <xf numFmtId="0" fontId="14" fillId="0" borderId="0" xfId="5" applyFont="1" applyAlignment="1">
      <alignment horizontal="left"/>
    </xf>
    <xf numFmtId="0" fontId="14" fillId="0" borderId="7" xfId="5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6" fillId="4" borderId="7" xfId="0" applyFont="1" applyFill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3" fillId="0" borderId="7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6" fillId="0" borderId="18" xfId="0" applyFont="1" applyFill="1" applyBorder="1" applyAlignment="1">
      <alignment horizontal="center"/>
    </xf>
    <xf numFmtId="0" fontId="14" fillId="0" borderId="7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7" fillId="0" borderId="7" xfId="0" applyFont="1" applyBorder="1" applyAlignment="1">
      <alignment horizontal="right"/>
    </xf>
    <xf numFmtId="0" fontId="13" fillId="0" borderId="1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4" fillId="4" borderId="5" xfId="0" applyNumberFormat="1" applyFont="1" applyFill="1" applyBorder="1" applyAlignment="1">
      <alignment horizontal="center" vertical="center"/>
    </xf>
    <xf numFmtId="9" fontId="14" fillId="4" borderId="5" xfId="9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left" vertical="top"/>
    </xf>
    <xf numFmtId="0" fontId="14" fillId="0" borderId="0" xfId="0" quotePrefix="1" applyFont="1" applyAlignment="1">
      <alignment horizontal="left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3" xfId="5"/>
    <cellStyle name="Normal 3 2" xfId="6"/>
    <cellStyle name="Normal 4" xfId="7"/>
    <cellStyle name="Normal 7" xfId="8"/>
    <cellStyle name="Percent" xfId="9" builtinId="5"/>
    <cellStyle name="Percent 2 2" xfId="10"/>
    <cellStyle name="Percent 2 3" xfId="11"/>
    <cellStyle name="Percent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Sheet2!$I$6</c:f>
              <c:strCache>
                <c:ptCount val="1"/>
                <c:pt idx="0">
                  <c:v>MIS</c:v>
                </c:pt>
              </c:strCache>
            </c:strRef>
          </c:tx>
          <c:dLbls>
            <c:dLbl>
              <c:idx val="2"/>
              <c:layout>
                <c:manualLayout>
                  <c:x val="-5.5555555555555539E-2"/>
                  <c:y val="7.870370370370372E-2"/>
                </c:manualLayout>
              </c:layout>
              <c:spPr>
                <a:solidFill>
                  <a:srgbClr val="FFFF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2D-4B7B-87AF-279AD6974124}"/>
                </c:ext>
              </c:extLst>
            </c:dLbl>
            <c:dLbl>
              <c:idx val="8"/>
              <c:layout>
                <c:manualLayout>
                  <c:x val="5.5555555555555679E-3"/>
                  <c:y val="6.0185185185185168E-2"/>
                </c:manualLayout>
              </c:layout>
              <c:spPr>
                <a:solidFill>
                  <a:srgbClr val="FFFF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2D-4B7B-87AF-279AD6974124}"/>
                </c:ext>
              </c:extLst>
            </c:dLbl>
            <c:spPr>
              <a:solidFill>
                <a:srgbClr val="FFFF00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Sheet2!$I$7:$I$16</c:f>
              <c:numCache>
                <c:formatCode>0</c:formatCode>
                <c:ptCount val="10"/>
                <c:pt idx="0">
                  <c:v>99.553747210920065</c:v>
                </c:pt>
                <c:pt idx="1">
                  <c:v>95.652173913043484</c:v>
                </c:pt>
                <c:pt idx="2">
                  <c:v>69.58470737452437</c:v>
                </c:pt>
                <c:pt idx="3">
                  <c:v>96.006414816779809</c:v>
                </c:pt>
                <c:pt idx="4">
                  <c:v>69.068605581212125</c:v>
                </c:pt>
                <c:pt idx="5">
                  <c:v>75.898735853931171</c:v>
                </c:pt>
                <c:pt idx="6">
                  <c:v>49.313017564016128</c:v>
                </c:pt>
                <c:pt idx="7">
                  <c:v>93.981531257093025</c:v>
                </c:pt>
                <c:pt idx="8">
                  <c:v>94.666362139225129</c:v>
                </c:pt>
                <c:pt idx="9">
                  <c:v>45.112849970600209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2D-4B7B-87AF-279AD6974124}"/>
            </c:ext>
          </c:extLst>
        </c:ser>
        <c:ser>
          <c:idx val="1"/>
          <c:order val="1"/>
          <c:tx>
            <c:strRef>
              <c:f>Sheet2!$J$6</c:f>
              <c:strCache>
                <c:ptCount val="1"/>
                <c:pt idx="0">
                  <c:v>AWP&amp;B</c:v>
                </c:pt>
              </c:strCache>
            </c:strRef>
          </c:tx>
          <c:dLbls>
            <c:dLbl>
              <c:idx val="1"/>
              <c:layout>
                <c:manualLayout>
                  <c:x val="3.0555555555555558E-2"/>
                  <c:y val="9.7222222222222238E-2"/>
                </c:manualLayout>
              </c:layout>
              <c:spPr>
                <a:solidFill>
                  <a:schemeClr val="accent3">
                    <a:lumMod val="40000"/>
                    <a:lumOff val="6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2D-4B7B-87AF-279AD6974124}"/>
                </c:ext>
              </c:extLst>
            </c:dLbl>
            <c:dLbl>
              <c:idx val="4"/>
              <c:layout>
                <c:manualLayout>
                  <c:x val="4.1666666666666664E-2"/>
                  <c:y val="-6.4814814814814742E-2"/>
                </c:manualLayout>
              </c:layout>
              <c:spPr>
                <a:solidFill>
                  <a:schemeClr val="accent3">
                    <a:lumMod val="40000"/>
                    <a:lumOff val="60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2D-4B7B-87AF-279AD6974124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Sheet2!$J$7:$J$16</c:f>
              <c:numCache>
                <c:formatCode>0</c:formatCode>
                <c:ptCount val="10"/>
                <c:pt idx="0">
                  <c:v>100</c:v>
                </c:pt>
                <c:pt idx="1">
                  <c:v>91.925465838509311</c:v>
                </c:pt>
                <c:pt idx="2">
                  <c:v>95.888184252380654</c:v>
                </c:pt>
                <c:pt idx="3">
                  <c:v>95.702153143702347</c:v>
                </c:pt>
                <c:pt idx="4">
                  <c:v>66.644587263882343</c:v>
                </c:pt>
                <c:pt idx="5">
                  <c:v>62.8016865357543</c:v>
                </c:pt>
                <c:pt idx="6">
                  <c:v>25.547190436625154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62D-4B7B-87AF-279AD6974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66752"/>
        <c:axId val="122268288"/>
      </c:radarChart>
      <c:catAx>
        <c:axId val="1222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268288"/>
        <c:crosses val="autoZero"/>
        <c:auto val="0"/>
        <c:lblAlgn val="ctr"/>
        <c:lblOffset val="100"/>
        <c:noMultiLvlLbl val="0"/>
      </c:catAx>
      <c:valAx>
        <c:axId val="122268288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2226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16825188853345"/>
          <c:y val="0.40972361153025832"/>
          <c:w val="0.17291701846724139"/>
          <c:h val="0.166667231808918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Sheet2!$H$19</c:f>
              <c:strCache>
                <c:ptCount val="1"/>
                <c:pt idx="0">
                  <c:v>MIS</c:v>
                </c:pt>
              </c:strCache>
            </c:strRef>
          </c:tx>
          <c:dPt>
            <c:idx val="0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385-45F3-A4C1-087B1327E3B4}"/>
              </c:ext>
            </c:extLst>
          </c:dPt>
          <c:dPt>
            <c:idx val="2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385-45F3-A4C1-087B1327E3B4}"/>
              </c:ext>
            </c:extLst>
          </c:dPt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Sheet2!$G$20:$G$29</c:f>
              <c:strCache>
                <c:ptCount val="10"/>
                <c:pt idx="0">
                  <c:v>Institutions</c:v>
                </c:pt>
                <c:pt idx="1">
                  <c:v>Working Days</c:v>
                </c:pt>
                <c:pt idx="2">
                  <c:v>Coverage of children</c:v>
                </c:pt>
                <c:pt idx="3">
                  <c:v>CCH engaged</c:v>
                </c:pt>
                <c:pt idx="4">
                  <c:v>CCH Hon. (Rs. in Lakhs)</c:v>
                </c:pt>
                <c:pt idx="5">
                  <c:v>Cooking Cost (Rs. in Lakhs)</c:v>
                </c:pt>
                <c:pt idx="6">
                  <c:v>Food Grains (in MTs)</c:v>
                </c:pt>
                <c:pt idx="7">
                  <c:v>Drinking water</c:v>
                </c:pt>
                <c:pt idx="8">
                  <c:v>Toilet Facility</c:v>
                </c:pt>
                <c:pt idx="9">
                  <c:v>LPG</c:v>
                </c:pt>
              </c:strCache>
            </c:strRef>
          </c:cat>
          <c:val>
            <c:numRef>
              <c:f>Sheet2!$H$20:$H$29</c:f>
              <c:numCache>
                <c:formatCode>0</c:formatCode>
                <c:ptCount val="10"/>
                <c:pt idx="0">
                  <c:v>99.553747210920065</c:v>
                </c:pt>
                <c:pt idx="1">
                  <c:v>95.652173913043484</c:v>
                </c:pt>
                <c:pt idx="2">
                  <c:v>69.58470737452437</c:v>
                </c:pt>
                <c:pt idx="3">
                  <c:v>96.006414816779809</c:v>
                </c:pt>
                <c:pt idx="4">
                  <c:v>69.068605581212125</c:v>
                </c:pt>
                <c:pt idx="5">
                  <c:v>75.898735853931171</c:v>
                </c:pt>
                <c:pt idx="6">
                  <c:v>49.313017564016128</c:v>
                </c:pt>
                <c:pt idx="7">
                  <c:v>93.981531257093025</c:v>
                </c:pt>
                <c:pt idx="8">
                  <c:v>94.666362139225129</c:v>
                </c:pt>
                <c:pt idx="9">
                  <c:v>45.112849970600209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85-45F3-A4C1-087B1327E3B4}"/>
            </c:ext>
          </c:extLst>
        </c:ser>
        <c:ser>
          <c:idx val="1"/>
          <c:order val="1"/>
          <c:tx>
            <c:strRef>
              <c:f>Sheet2!$I$19</c:f>
              <c:strCache>
                <c:ptCount val="1"/>
                <c:pt idx="0">
                  <c:v>AWP&amp;B</c:v>
                </c:pt>
              </c:strCache>
            </c:strRef>
          </c:tx>
          <c:dLbls>
            <c:spPr>
              <a:solidFill>
                <a:srgbClr val="FFFF00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Sheet2!$G$20:$G$29</c:f>
              <c:strCache>
                <c:ptCount val="10"/>
                <c:pt idx="0">
                  <c:v>Institutions</c:v>
                </c:pt>
                <c:pt idx="1">
                  <c:v>Working Days</c:v>
                </c:pt>
                <c:pt idx="2">
                  <c:v>Coverage of children</c:v>
                </c:pt>
                <c:pt idx="3">
                  <c:v>CCH engaged</c:v>
                </c:pt>
                <c:pt idx="4">
                  <c:v>CCH Hon. (Rs. in Lakhs)</c:v>
                </c:pt>
                <c:pt idx="5">
                  <c:v>Cooking Cost (Rs. in Lakhs)</c:v>
                </c:pt>
                <c:pt idx="6">
                  <c:v>Food Grains (in MTs)</c:v>
                </c:pt>
                <c:pt idx="7">
                  <c:v>Drinking water</c:v>
                </c:pt>
                <c:pt idx="8">
                  <c:v>Toilet Facility</c:v>
                </c:pt>
                <c:pt idx="9">
                  <c:v>LPG</c:v>
                </c:pt>
              </c:strCache>
            </c:strRef>
          </c:cat>
          <c:val>
            <c:numRef>
              <c:f>Sheet2!$I$20:$I$29</c:f>
              <c:numCache>
                <c:formatCode>0</c:formatCode>
                <c:ptCount val="10"/>
                <c:pt idx="0">
                  <c:v>100</c:v>
                </c:pt>
                <c:pt idx="1">
                  <c:v>91.925465838509311</c:v>
                </c:pt>
                <c:pt idx="2">
                  <c:v>95.888184252380654</c:v>
                </c:pt>
                <c:pt idx="3">
                  <c:v>95.702153143702347</c:v>
                </c:pt>
                <c:pt idx="4">
                  <c:v>66.644587263882343</c:v>
                </c:pt>
                <c:pt idx="5">
                  <c:v>62.8016865357543</c:v>
                </c:pt>
                <c:pt idx="6">
                  <c:v>25.547190436625154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85-45F3-A4C1-087B1327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22496"/>
        <c:axId val="128528384"/>
      </c:radarChart>
      <c:catAx>
        <c:axId val="1285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8528384"/>
        <c:crosses val="autoZero"/>
        <c:auto val="0"/>
        <c:lblAlgn val="ctr"/>
        <c:lblOffset val="100"/>
        <c:noMultiLvlLbl val="0"/>
      </c:catAx>
      <c:valAx>
        <c:axId val="128528384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2852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41831546695031"/>
          <c:y val="0.41319584552627736"/>
          <c:w val="0.17291701846724139"/>
          <c:h val="0.166667231808918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</xdr:colOff>
      <xdr:row>349</xdr:row>
      <xdr:rowOff>0</xdr:rowOff>
    </xdr:from>
    <xdr:to>
      <xdr:col>7</xdr:col>
      <xdr:colOff>533591</xdr:colOff>
      <xdr:row>349</xdr:row>
      <xdr:rowOff>0</xdr:rowOff>
    </xdr:to>
    <xdr:sp macro="" textlink="">
      <xdr:nvSpPr>
        <xdr:cNvPr id="2" name="Text Box 1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846445" y="48282225"/>
          <a:ext cx="15983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662940</xdr:colOff>
      <xdr:row>349</xdr:row>
      <xdr:rowOff>0</xdr:rowOff>
    </xdr:from>
    <xdr:to>
      <xdr:col>4</xdr:col>
      <xdr:colOff>329799</xdr:colOff>
      <xdr:row>349</xdr:row>
      <xdr:rowOff>0</xdr:rowOff>
    </xdr:to>
    <xdr:sp macro="" textlink="">
      <xdr:nvSpPr>
        <xdr:cNvPr id="3" name="Text Box 1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14650" y="48282225"/>
          <a:ext cx="885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744855</xdr:colOff>
      <xdr:row>349</xdr:row>
      <xdr:rowOff>0</xdr:rowOff>
    </xdr:from>
    <xdr:to>
      <xdr:col>6</xdr:col>
      <xdr:colOff>297477</xdr:colOff>
      <xdr:row>349</xdr:row>
      <xdr:rowOff>0</xdr:rowOff>
    </xdr:to>
    <xdr:sp macro="" textlink="">
      <xdr:nvSpPr>
        <xdr:cNvPr id="4" name="Text Box 1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471160" y="48282225"/>
          <a:ext cx="596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6</xdr:row>
      <xdr:rowOff>238125</xdr:rowOff>
    </xdr:from>
    <xdr:to>
      <xdr:col>18</xdr:col>
      <xdr:colOff>47625</xdr:colOff>
      <xdr:row>12</xdr:row>
      <xdr:rowOff>200025</xdr:rowOff>
    </xdr:to>
    <xdr:graphicFrame macro="">
      <xdr:nvGraphicFramePr>
        <xdr:cNvPr id="3102" name="Chart 3">
          <a:extLst>
            <a:ext uri="{FF2B5EF4-FFF2-40B4-BE49-F238E27FC236}">
              <a16:creationId xmlns=""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14</xdr:row>
      <xdr:rowOff>209550</xdr:rowOff>
    </xdr:from>
    <xdr:to>
      <xdr:col>13</xdr:col>
      <xdr:colOff>523875</xdr:colOff>
      <xdr:row>30</xdr:row>
      <xdr:rowOff>123825</xdr:rowOff>
    </xdr:to>
    <xdr:graphicFrame macro="">
      <xdr:nvGraphicFramePr>
        <xdr:cNvPr id="3103" name="Chart 4">
          <a:extLst>
            <a:ext uri="{FF2B5EF4-FFF2-40B4-BE49-F238E27FC236}">
              <a16:creationId xmlns="" xmlns:a16="http://schemas.microsoft.com/office/drawing/2014/main" id="{00000000-0008-0000-02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</xdr:colOff>
      <xdr:row>347</xdr:row>
      <xdr:rowOff>0</xdr:rowOff>
    </xdr:from>
    <xdr:to>
      <xdr:col>7</xdr:col>
      <xdr:colOff>533591</xdr:colOff>
      <xdr:row>347</xdr:row>
      <xdr:rowOff>0</xdr:rowOff>
    </xdr:to>
    <xdr:sp macro="" textlink="">
      <xdr:nvSpPr>
        <xdr:cNvPr id="2" name="Text Box 13">
          <a:extLst>
            <a:ext uri="{FF2B5EF4-FFF2-40B4-BE49-F238E27FC236}">
              <a16:creationId xmlns="" xmlns:a16="http://schemas.microsoft.com/office/drawing/2014/main" id="{378F185E-7D89-4206-8DD8-AD3ED5996C2D}"/>
            </a:ext>
          </a:extLst>
        </xdr:cNvPr>
        <xdr:cNvSpPr txBox="1">
          <a:spLocks noChangeArrowheads="1"/>
        </xdr:cNvSpPr>
      </xdr:nvSpPr>
      <xdr:spPr bwMode="auto">
        <a:xfrm>
          <a:off x="7597140" y="70837425"/>
          <a:ext cx="15946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662940</xdr:colOff>
      <xdr:row>347</xdr:row>
      <xdr:rowOff>0</xdr:rowOff>
    </xdr:from>
    <xdr:to>
      <xdr:col>4</xdr:col>
      <xdr:colOff>329799</xdr:colOff>
      <xdr:row>347</xdr:row>
      <xdr:rowOff>0</xdr:rowOff>
    </xdr:to>
    <xdr:sp macro="" textlink="">
      <xdr:nvSpPr>
        <xdr:cNvPr id="3" name="Text Box 14">
          <a:extLst>
            <a:ext uri="{FF2B5EF4-FFF2-40B4-BE49-F238E27FC236}">
              <a16:creationId xmlns="" xmlns:a16="http://schemas.microsoft.com/office/drawing/2014/main" id="{05125C55-80A3-4DDF-8D78-0CB2196713CA}"/>
            </a:ext>
          </a:extLst>
        </xdr:cNvPr>
        <xdr:cNvSpPr txBox="1">
          <a:spLocks noChangeArrowheads="1"/>
        </xdr:cNvSpPr>
      </xdr:nvSpPr>
      <xdr:spPr bwMode="auto">
        <a:xfrm>
          <a:off x="3806190" y="70837425"/>
          <a:ext cx="1190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744855</xdr:colOff>
      <xdr:row>347</xdr:row>
      <xdr:rowOff>0</xdr:rowOff>
    </xdr:from>
    <xdr:to>
      <xdr:col>6</xdr:col>
      <xdr:colOff>297477</xdr:colOff>
      <xdr:row>347</xdr:row>
      <xdr:rowOff>0</xdr:rowOff>
    </xdr:to>
    <xdr:sp macro="" textlink="">
      <xdr:nvSpPr>
        <xdr:cNvPr id="4" name="Text Box 15">
          <a:extLst>
            <a:ext uri="{FF2B5EF4-FFF2-40B4-BE49-F238E27FC236}">
              <a16:creationId xmlns="" xmlns:a16="http://schemas.microsoft.com/office/drawing/2014/main" id="{85F3FA82-2338-41CB-81E2-2729B8A86758}"/>
            </a:ext>
          </a:extLst>
        </xdr:cNvPr>
        <xdr:cNvSpPr txBox="1">
          <a:spLocks noChangeArrowheads="1"/>
        </xdr:cNvSpPr>
      </xdr:nvSpPr>
      <xdr:spPr bwMode="auto">
        <a:xfrm>
          <a:off x="6859905" y="70837425"/>
          <a:ext cx="9623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23"/>
  <sheetViews>
    <sheetView tabSelected="1" topLeftCell="A833" zoomScaleNormal="100" zoomScaleSheetLayoutView="90" workbookViewId="0">
      <selection activeCell="G841" sqref="G841"/>
    </sheetView>
  </sheetViews>
  <sheetFormatPr defaultRowHeight="15" x14ac:dyDescent="0.25"/>
  <cols>
    <col min="1" max="1" width="9.140625" style="26"/>
    <col min="2" max="2" width="12.140625" style="26" customWidth="1"/>
    <col min="3" max="3" width="25.85546875" style="26" customWidth="1"/>
    <col min="4" max="4" width="22.85546875" style="26" customWidth="1"/>
    <col min="5" max="5" width="21.7109375" style="26" customWidth="1"/>
    <col min="6" max="6" width="21.140625" style="26" customWidth="1"/>
    <col min="7" max="7" width="17" style="26" customWidth="1"/>
    <col min="8" max="8" width="14.28515625" style="26" customWidth="1"/>
    <col min="9" max="9" width="13.85546875" style="26" customWidth="1"/>
    <col min="10" max="10" width="13" style="26" customWidth="1"/>
    <col min="11" max="16384" width="9.140625" style="26"/>
  </cols>
  <sheetData>
    <row r="1" spans="2:9" x14ac:dyDescent="0.25">
      <c r="B1" s="428" t="s">
        <v>0</v>
      </c>
      <c r="C1" s="428"/>
      <c r="D1" s="428"/>
      <c r="E1" s="428"/>
      <c r="F1" s="428"/>
      <c r="G1" s="428"/>
      <c r="H1" s="428"/>
      <c r="I1" s="428"/>
    </row>
    <row r="2" spans="2:9" x14ac:dyDescent="0.25">
      <c r="B2" s="428" t="s">
        <v>1</v>
      </c>
      <c r="C2" s="428"/>
      <c r="D2" s="428"/>
      <c r="E2" s="428"/>
      <c r="F2" s="428"/>
      <c r="G2" s="428"/>
      <c r="H2" s="428"/>
      <c r="I2" s="428"/>
    </row>
    <row r="3" spans="2:9" x14ac:dyDescent="0.25">
      <c r="B3" s="428" t="s">
        <v>210</v>
      </c>
      <c r="C3" s="428"/>
      <c r="D3" s="428"/>
      <c r="E3" s="428"/>
      <c r="F3" s="428"/>
      <c r="G3" s="428"/>
      <c r="H3" s="428"/>
      <c r="I3" s="428"/>
    </row>
    <row r="4" spans="2:9" ht="5.25" customHeight="1" x14ac:dyDescent="0.25">
      <c r="B4" s="121"/>
      <c r="C4" s="121"/>
      <c r="D4" s="121"/>
      <c r="E4" s="121"/>
      <c r="F4" s="121"/>
      <c r="G4" s="121"/>
      <c r="H4" s="123"/>
      <c r="I4" s="123"/>
    </row>
    <row r="5" spans="2:9" x14ac:dyDescent="0.25">
      <c r="B5" s="429" t="s">
        <v>131</v>
      </c>
      <c r="C5" s="430"/>
      <c r="D5" s="430"/>
      <c r="E5" s="430"/>
      <c r="F5" s="430"/>
      <c r="G5" s="430"/>
      <c r="H5" s="430"/>
      <c r="I5" s="431"/>
    </row>
    <row r="6" spans="2:9" ht="5.25" customHeight="1" x14ac:dyDescent="0.25">
      <c r="B6" s="31"/>
      <c r="C6" s="31"/>
      <c r="D6" s="31"/>
      <c r="E6" s="31"/>
      <c r="F6" s="31"/>
      <c r="G6" s="31"/>
    </row>
    <row r="7" spans="2:9" x14ac:dyDescent="0.25">
      <c r="B7" s="432" t="s">
        <v>2</v>
      </c>
      <c r="C7" s="432"/>
      <c r="D7" s="432"/>
      <c r="E7" s="432"/>
      <c r="F7" s="432"/>
      <c r="G7" s="432"/>
      <c r="H7" s="432"/>
      <c r="I7" s="432"/>
    </row>
    <row r="8" spans="2:9" ht="4.5" customHeight="1" x14ac:dyDescent="0.25"/>
    <row r="9" spans="2:9" x14ac:dyDescent="0.25">
      <c r="B9" s="432" t="s">
        <v>211</v>
      </c>
      <c r="C9" s="432"/>
      <c r="D9" s="432"/>
      <c r="E9" s="432"/>
      <c r="F9" s="432"/>
      <c r="G9" s="432"/>
      <c r="H9" s="432"/>
      <c r="I9" s="432"/>
    </row>
    <row r="10" spans="2:9" ht="6.75" customHeight="1" x14ac:dyDescent="0.25"/>
    <row r="11" spans="2:9" x14ac:dyDescent="0.25">
      <c r="B11" s="32" t="s">
        <v>3</v>
      </c>
      <c r="C11" s="32"/>
      <c r="D11" s="32"/>
      <c r="E11" s="32"/>
      <c r="F11" s="32"/>
      <c r="G11" s="32"/>
      <c r="H11" s="32"/>
      <c r="I11" s="32"/>
    </row>
    <row r="12" spans="2:9" x14ac:dyDescent="0.25">
      <c r="B12" s="32"/>
      <c r="C12" s="32"/>
      <c r="D12" s="32"/>
      <c r="E12" s="32"/>
      <c r="F12" s="32"/>
      <c r="G12" s="32"/>
      <c r="H12" s="32"/>
      <c r="I12" s="32"/>
    </row>
    <row r="13" spans="2:9" ht="12.75" customHeight="1" x14ac:dyDescent="0.25">
      <c r="B13" s="420" t="s">
        <v>4</v>
      </c>
      <c r="C13" s="420"/>
      <c r="D13" s="33"/>
      <c r="E13" s="34"/>
      <c r="F13" s="34"/>
      <c r="G13" s="32"/>
      <c r="H13" s="32"/>
      <c r="I13" s="32"/>
    </row>
    <row r="14" spans="2:9" ht="6.75" customHeight="1" x14ac:dyDescent="0.25">
      <c r="B14" s="35"/>
      <c r="C14" s="35"/>
      <c r="D14" s="33"/>
      <c r="E14" s="34"/>
      <c r="F14" s="34"/>
      <c r="G14" s="32"/>
      <c r="H14" s="32"/>
      <c r="I14" s="32"/>
    </row>
    <row r="15" spans="2:9" ht="60" x14ac:dyDescent="0.25">
      <c r="B15" s="36" t="s">
        <v>5</v>
      </c>
      <c r="C15" s="37" t="s">
        <v>212</v>
      </c>
      <c r="D15" s="37" t="s">
        <v>224</v>
      </c>
      <c r="E15" s="37" t="s">
        <v>6</v>
      </c>
      <c r="F15" s="36" t="s">
        <v>7</v>
      </c>
      <c r="G15" s="32"/>
      <c r="H15" s="32"/>
      <c r="I15" s="32"/>
    </row>
    <row r="16" spans="2:9" ht="14.25" customHeight="1" x14ac:dyDescent="0.25">
      <c r="B16" s="38">
        <v>1</v>
      </c>
      <c r="C16" s="39">
        <v>2</v>
      </c>
      <c r="D16" s="39">
        <v>3</v>
      </c>
      <c r="E16" s="39" t="s">
        <v>8</v>
      </c>
      <c r="F16" s="38" t="s">
        <v>9</v>
      </c>
      <c r="G16" s="32"/>
      <c r="H16" s="32"/>
      <c r="I16" s="32"/>
    </row>
    <row r="17" spans="2:9" x14ac:dyDescent="0.25">
      <c r="B17" s="40" t="s">
        <v>10</v>
      </c>
      <c r="C17" s="41">
        <v>7086178</v>
      </c>
      <c r="D17" s="42">
        <v>6469128</v>
      </c>
      <c r="E17" s="43">
        <f>D17-C17</f>
        <v>-617050</v>
      </c>
      <c r="F17" s="44">
        <f>E17/C17</f>
        <v>-8.7077970663452145E-2</v>
      </c>
      <c r="I17" s="32"/>
    </row>
    <row r="18" spans="2:9" x14ac:dyDescent="0.25">
      <c r="B18" s="40" t="s">
        <v>20</v>
      </c>
      <c r="C18" s="41">
        <v>4820977</v>
      </c>
      <c r="D18" s="45">
        <v>4230973</v>
      </c>
      <c r="E18" s="43">
        <f>D18-C18</f>
        <v>-590004</v>
      </c>
      <c r="F18" s="44">
        <f>E18/C18</f>
        <v>-0.12238266226949433</v>
      </c>
      <c r="G18" s="32"/>
      <c r="H18" s="32"/>
      <c r="I18" s="32"/>
    </row>
    <row r="19" spans="2:9" x14ac:dyDescent="0.25">
      <c r="B19" s="40" t="s">
        <v>286</v>
      </c>
      <c r="C19" s="41">
        <v>31227</v>
      </c>
      <c r="D19" s="45">
        <v>28841</v>
      </c>
      <c r="E19" s="43">
        <f>D19-C19</f>
        <v>-2386</v>
      </c>
      <c r="F19" s="44">
        <f>E19/C19</f>
        <v>-7.6408236462036053E-2</v>
      </c>
      <c r="G19" s="32"/>
      <c r="H19" s="32"/>
      <c r="I19" s="32"/>
    </row>
    <row r="20" spans="2:9" x14ac:dyDescent="0.25">
      <c r="B20" s="40" t="s">
        <v>11</v>
      </c>
      <c r="C20" s="46">
        <f>SUM(C17:C19)</f>
        <v>11938382</v>
      </c>
      <c r="D20" s="47">
        <f>SUM(D17:D19)</f>
        <v>10728942</v>
      </c>
      <c r="E20" s="48">
        <f>D20-C20</f>
        <v>-1209440</v>
      </c>
      <c r="F20" s="44">
        <f>E20/C20</f>
        <v>-0.10130686051091345</v>
      </c>
    </row>
    <row r="21" spans="2:9" x14ac:dyDescent="0.25">
      <c r="H21" s="49"/>
    </row>
    <row r="22" spans="2:9" ht="15.75" customHeight="1" x14ac:dyDescent="0.25">
      <c r="B22" s="420" t="s">
        <v>12</v>
      </c>
      <c r="C22" s="420"/>
      <c r="D22" s="420"/>
      <c r="E22" s="420"/>
    </row>
    <row r="23" spans="2:9" ht="15" customHeight="1" x14ac:dyDescent="0.25">
      <c r="B23" s="50" t="s">
        <v>13</v>
      </c>
      <c r="C23" s="51">
        <v>230</v>
      </c>
      <c r="D23" s="51">
        <v>210</v>
      </c>
      <c r="E23" s="43">
        <f>D23-C23</f>
        <v>-20</v>
      </c>
      <c r="F23" s="44">
        <f>E23/C23</f>
        <v>-8.6956521739130432E-2</v>
      </c>
    </row>
    <row r="24" spans="2:9" ht="15" customHeight="1" x14ac:dyDescent="0.25">
      <c r="B24" s="50" t="s">
        <v>14</v>
      </c>
      <c r="C24" s="51">
        <v>230</v>
      </c>
      <c r="D24" s="51">
        <v>210</v>
      </c>
      <c r="E24" s="43">
        <f>D24-C24</f>
        <v>-20</v>
      </c>
      <c r="F24" s="44">
        <f>E24/C24</f>
        <v>-8.6956521739130432E-2</v>
      </c>
      <c r="H24" s="26" t="s">
        <v>15</v>
      </c>
    </row>
    <row r="25" spans="2:9" ht="18.75" customHeight="1" x14ac:dyDescent="0.25">
      <c r="B25" s="40" t="s">
        <v>63</v>
      </c>
      <c r="C25" s="52">
        <v>312</v>
      </c>
      <c r="D25" s="52">
        <v>312</v>
      </c>
      <c r="E25" s="43">
        <f>D25-C25</f>
        <v>0</v>
      </c>
      <c r="F25" s="44">
        <f>E25/C25</f>
        <v>0</v>
      </c>
      <c r="H25" s="49"/>
    </row>
    <row r="26" spans="2:9" ht="18.75" customHeight="1" x14ac:dyDescent="0.25">
      <c r="B26" s="53"/>
      <c r="C26" s="54"/>
      <c r="D26" s="54"/>
      <c r="E26" s="55"/>
      <c r="F26" s="56"/>
      <c r="H26" s="49"/>
    </row>
    <row r="27" spans="2:9" x14ac:dyDescent="0.25">
      <c r="B27" s="420" t="s">
        <v>16</v>
      </c>
      <c r="C27" s="420"/>
      <c r="D27" s="420"/>
      <c r="E27" s="420"/>
      <c r="F27" s="420"/>
    </row>
    <row r="28" spans="2:9" x14ac:dyDescent="0.25">
      <c r="B28" s="419" t="s">
        <v>213</v>
      </c>
      <c r="C28" s="419"/>
      <c r="D28" s="419"/>
      <c r="E28" s="419"/>
      <c r="F28" s="57"/>
    </row>
    <row r="29" spans="2:9" ht="15.75" customHeight="1" x14ac:dyDescent="0.25">
      <c r="B29" s="420" t="s">
        <v>326</v>
      </c>
      <c r="C29" s="420"/>
      <c r="D29" s="420"/>
      <c r="E29" s="420"/>
      <c r="F29" s="420"/>
      <c r="G29" s="420"/>
    </row>
    <row r="30" spans="2:9" ht="45" x14ac:dyDescent="0.25">
      <c r="B30" s="37" t="s">
        <v>5</v>
      </c>
      <c r="C30" s="37" t="s">
        <v>17</v>
      </c>
      <c r="D30" s="37" t="s">
        <v>18</v>
      </c>
      <c r="E30" s="37" t="s">
        <v>19</v>
      </c>
      <c r="F30" s="58" t="s">
        <v>7</v>
      </c>
    </row>
    <row r="31" spans="2:9" x14ac:dyDescent="0.25">
      <c r="B31" s="59" t="s">
        <v>13</v>
      </c>
      <c r="C31" s="60">
        <f>C17*C23</f>
        <v>1629820940</v>
      </c>
      <c r="D31" s="61">
        <v>1356377243</v>
      </c>
      <c r="E31" s="43">
        <f>D31-C31</f>
        <v>-273443697</v>
      </c>
      <c r="F31" s="44">
        <f>E31/C31</f>
        <v>-0.16777529990503129</v>
      </c>
      <c r="H31" s="26" t="s">
        <v>15</v>
      </c>
    </row>
    <row r="32" spans="2:9" x14ac:dyDescent="0.25">
      <c r="B32" s="59" t="s">
        <v>20</v>
      </c>
      <c r="C32" s="60">
        <f>C18*C24</f>
        <v>1108824710</v>
      </c>
      <c r="D32" s="60">
        <v>887283603</v>
      </c>
      <c r="E32" s="43">
        <f>D32-C32</f>
        <v>-221541107</v>
      </c>
      <c r="F32" s="44">
        <f>E32/C32</f>
        <v>-0.19979813310617869</v>
      </c>
    </row>
    <row r="33" spans="2:8" x14ac:dyDescent="0.25">
      <c r="B33" s="59" t="s">
        <v>63</v>
      </c>
      <c r="C33" s="60">
        <f>C19*C25</f>
        <v>9742824</v>
      </c>
      <c r="D33" s="60">
        <v>8990076</v>
      </c>
      <c r="E33" s="43">
        <f>D33-C33</f>
        <v>-752748</v>
      </c>
      <c r="F33" s="44">
        <f>E33/C33</f>
        <v>-7.7261787752709074E-2</v>
      </c>
    </row>
    <row r="34" spans="2:8" x14ac:dyDescent="0.25">
      <c r="B34" s="62" t="s">
        <v>11</v>
      </c>
      <c r="C34" s="63">
        <f>SUM(C31:C33)</f>
        <v>2748388474</v>
      </c>
      <c r="D34" s="63">
        <f>SUM(D31:D33)</f>
        <v>2252650922</v>
      </c>
      <c r="E34" s="48">
        <f>D34-C34</f>
        <v>-495737552</v>
      </c>
      <c r="F34" s="44">
        <f>E34/C34</f>
        <v>-0.18037390153892779</v>
      </c>
      <c r="H34" s="26" t="s">
        <v>15</v>
      </c>
    </row>
    <row r="35" spans="2:8" ht="27" customHeight="1" x14ac:dyDescent="0.25">
      <c r="B35" s="35"/>
      <c r="C35" s="64"/>
      <c r="D35" s="35"/>
      <c r="E35" s="35"/>
      <c r="F35" s="57"/>
    </row>
    <row r="36" spans="2:8" ht="18" customHeight="1" x14ac:dyDescent="0.25">
      <c r="B36" s="420" t="s">
        <v>21</v>
      </c>
      <c r="C36" s="420"/>
      <c r="D36" s="420"/>
      <c r="E36" s="420"/>
      <c r="F36" s="420"/>
      <c r="G36" s="420"/>
      <c r="H36" s="65"/>
    </row>
    <row r="37" spans="2:8" ht="18" customHeight="1" x14ac:dyDescent="0.25">
      <c r="B37" s="419" t="s">
        <v>215</v>
      </c>
      <c r="C37" s="419"/>
      <c r="D37" s="419"/>
      <c r="E37" s="419"/>
      <c r="F37" s="419"/>
      <c r="G37" s="419"/>
      <c r="H37" s="66"/>
    </row>
    <row r="38" spans="2:8" ht="30" x14ac:dyDescent="0.25">
      <c r="B38" s="37" t="s">
        <v>22</v>
      </c>
      <c r="C38" s="37" t="s">
        <v>23</v>
      </c>
      <c r="D38" s="37" t="s">
        <v>24</v>
      </c>
      <c r="E38" s="37" t="s">
        <v>25</v>
      </c>
      <c r="F38" s="67" t="s">
        <v>26</v>
      </c>
      <c r="G38" s="37" t="s">
        <v>27</v>
      </c>
      <c r="H38" s="65"/>
    </row>
    <row r="39" spans="2:8" ht="18.75" customHeight="1" x14ac:dyDescent="0.25">
      <c r="B39" s="68" t="s">
        <v>238</v>
      </c>
      <c r="C39" s="68" t="s">
        <v>239</v>
      </c>
      <c r="D39" s="68" t="s">
        <v>240</v>
      </c>
      <c r="E39" s="68" t="s">
        <v>241</v>
      </c>
      <c r="F39" s="68" t="s">
        <v>28</v>
      </c>
      <c r="G39" s="68" t="s">
        <v>288</v>
      </c>
      <c r="H39" s="65"/>
    </row>
    <row r="40" spans="2:8" x14ac:dyDescent="0.25">
      <c r="B40" s="69">
        <v>1</v>
      </c>
      <c r="C40" s="70" t="s">
        <v>155</v>
      </c>
      <c r="D40" s="71">
        <v>1336</v>
      </c>
      <c r="E40" s="71">
        <v>1336</v>
      </c>
      <c r="F40" s="72">
        <f t="shared" ref="F40:F58" si="0">D40-E40</f>
        <v>0</v>
      </c>
      <c r="G40" s="73">
        <f t="shared" ref="G40:G60" si="1">F40/D40</f>
        <v>0</v>
      </c>
      <c r="H40" s="65"/>
    </row>
    <row r="41" spans="2:8" x14ac:dyDescent="0.25">
      <c r="B41" s="69">
        <v>2</v>
      </c>
      <c r="C41" s="70" t="s">
        <v>132</v>
      </c>
      <c r="D41" s="71">
        <v>4037</v>
      </c>
      <c r="E41" s="71">
        <v>4037</v>
      </c>
      <c r="F41" s="72">
        <f t="shared" si="0"/>
        <v>0</v>
      </c>
      <c r="G41" s="73">
        <f t="shared" si="1"/>
        <v>0</v>
      </c>
      <c r="H41" s="65"/>
    </row>
    <row r="42" spans="2:8" x14ac:dyDescent="0.25">
      <c r="B42" s="69">
        <v>3</v>
      </c>
      <c r="C42" s="70" t="s">
        <v>133</v>
      </c>
      <c r="D42" s="71">
        <v>3056</v>
      </c>
      <c r="E42" s="71">
        <v>3056</v>
      </c>
      <c r="F42" s="72">
        <f t="shared" si="0"/>
        <v>0</v>
      </c>
      <c r="G42" s="73">
        <f t="shared" si="1"/>
        <v>0</v>
      </c>
      <c r="H42" s="65"/>
    </row>
    <row r="43" spans="2:8" x14ac:dyDescent="0.25">
      <c r="B43" s="69">
        <v>4</v>
      </c>
      <c r="C43" s="70" t="s">
        <v>287</v>
      </c>
      <c r="D43" s="71">
        <v>3868</v>
      </c>
      <c r="E43" s="71">
        <v>3868</v>
      </c>
      <c r="F43" s="72">
        <f t="shared" si="0"/>
        <v>0</v>
      </c>
      <c r="G43" s="73">
        <f t="shared" si="1"/>
        <v>0</v>
      </c>
      <c r="H43" s="65"/>
    </row>
    <row r="44" spans="2:8" x14ac:dyDescent="0.25">
      <c r="B44" s="69">
        <v>5</v>
      </c>
      <c r="C44" s="70" t="s">
        <v>135</v>
      </c>
      <c r="D44" s="71">
        <v>2579</v>
      </c>
      <c r="E44" s="71">
        <v>2579</v>
      </c>
      <c r="F44" s="72">
        <f t="shared" si="0"/>
        <v>0</v>
      </c>
      <c r="G44" s="73">
        <f t="shared" si="1"/>
        <v>0</v>
      </c>
      <c r="H44" s="65"/>
    </row>
    <row r="45" spans="2:8" x14ac:dyDescent="0.25">
      <c r="B45" s="69">
        <v>6</v>
      </c>
      <c r="C45" s="70" t="s">
        <v>136</v>
      </c>
      <c r="D45" s="71">
        <v>1876</v>
      </c>
      <c r="E45" s="71">
        <v>1876</v>
      </c>
      <c r="F45" s="72">
        <f t="shared" si="0"/>
        <v>0</v>
      </c>
      <c r="G45" s="73">
        <f t="shared" si="1"/>
        <v>0</v>
      </c>
      <c r="H45" s="65"/>
    </row>
    <row r="46" spans="2:8" x14ac:dyDescent="0.25">
      <c r="B46" s="69">
        <v>7</v>
      </c>
      <c r="C46" s="70" t="s">
        <v>137</v>
      </c>
      <c r="D46" s="71">
        <v>2516</v>
      </c>
      <c r="E46" s="71">
        <v>2516</v>
      </c>
      <c r="F46" s="72">
        <f t="shared" si="0"/>
        <v>0</v>
      </c>
      <c r="G46" s="73">
        <f t="shared" si="1"/>
        <v>0</v>
      </c>
      <c r="H46" s="65"/>
    </row>
    <row r="47" spans="2:8" x14ac:dyDescent="0.25">
      <c r="B47" s="69">
        <v>8</v>
      </c>
      <c r="C47" s="70" t="s">
        <v>138</v>
      </c>
      <c r="D47" s="71">
        <v>1322</v>
      </c>
      <c r="E47" s="71">
        <v>1322</v>
      </c>
      <c r="F47" s="72">
        <f t="shared" si="0"/>
        <v>0</v>
      </c>
      <c r="G47" s="73">
        <f t="shared" si="1"/>
        <v>0</v>
      </c>
      <c r="H47" s="65"/>
    </row>
    <row r="48" spans="2:8" x14ac:dyDescent="0.25">
      <c r="B48" s="69">
        <v>9</v>
      </c>
      <c r="C48" s="70" t="s">
        <v>139</v>
      </c>
      <c r="D48" s="71">
        <v>3320</v>
      </c>
      <c r="E48" s="71">
        <v>3320</v>
      </c>
      <c r="F48" s="72">
        <f t="shared" si="0"/>
        <v>0</v>
      </c>
      <c r="G48" s="73">
        <f t="shared" si="1"/>
        <v>0</v>
      </c>
      <c r="H48" s="65"/>
    </row>
    <row r="49" spans="2:8" x14ac:dyDescent="0.25">
      <c r="B49" s="69">
        <v>10</v>
      </c>
      <c r="C49" s="70" t="s">
        <v>140</v>
      </c>
      <c r="D49" s="71">
        <v>2372</v>
      </c>
      <c r="E49" s="71">
        <v>2372</v>
      </c>
      <c r="F49" s="72">
        <f t="shared" si="0"/>
        <v>0</v>
      </c>
      <c r="G49" s="73">
        <f t="shared" si="1"/>
        <v>0</v>
      </c>
      <c r="H49" s="65"/>
    </row>
    <row r="50" spans="2:8" x14ac:dyDescent="0.25">
      <c r="B50" s="69">
        <v>11</v>
      </c>
      <c r="C50" s="70" t="s">
        <v>141</v>
      </c>
      <c r="D50" s="71">
        <v>1843</v>
      </c>
      <c r="E50" s="71">
        <v>1843</v>
      </c>
      <c r="F50" s="72">
        <f t="shared" si="0"/>
        <v>0</v>
      </c>
      <c r="G50" s="73">
        <f t="shared" si="1"/>
        <v>0</v>
      </c>
      <c r="H50" s="65"/>
    </row>
    <row r="51" spans="2:8" x14ac:dyDescent="0.25">
      <c r="B51" s="69">
        <v>12</v>
      </c>
      <c r="C51" s="70" t="s">
        <v>142</v>
      </c>
      <c r="D51" s="71">
        <v>1469</v>
      </c>
      <c r="E51" s="71">
        <v>1469</v>
      </c>
      <c r="F51" s="72">
        <f t="shared" si="0"/>
        <v>0</v>
      </c>
      <c r="G51" s="73">
        <f t="shared" si="1"/>
        <v>0</v>
      </c>
      <c r="H51" s="65"/>
    </row>
    <row r="52" spans="2:8" x14ac:dyDescent="0.25">
      <c r="B52" s="69">
        <v>13</v>
      </c>
      <c r="C52" s="70" t="s">
        <v>143</v>
      </c>
      <c r="D52" s="71">
        <v>2616</v>
      </c>
      <c r="E52" s="71">
        <v>2616</v>
      </c>
      <c r="F52" s="72">
        <f t="shared" si="0"/>
        <v>0</v>
      </c>
      <c r="G52" s="73">
        <f t="shared" si="1"/>
        <v>0</v>
      </c>
      <c r="H52" s="65"/>
    </row>
    <row r="53" spans="2:8" x14ac:dyDescent="0.25">
      <c r="B53" s="69">
        <v>14</v>
      </c>
      <c r="C53" s="70" t="s">
        <v>144</v>
      </c>
      <c r="D53" s="71">
        <v>4705</v>
      </c>
      <c r="E53" s="71">
        <v>4705</v>
      </c>
      <c r="F53" s="72">
        <f t="shared" si="0"/>
        <v>0</v>
      </c>
      <c r="G53" s="73">
        <f t="shared" si="1"/>
        <v>0</v>
      </c>
      <c r="H53" s="65"/>
    </row>
    <row r="54" spans="2:8" x14ac:dyDescent="0.25">
      <c r="B54" s="69">
        <v>15</v>
      </c>
      <c r="C54" s="70" t="s">
        <v>145</v>
      </c>
      <c r="D54" s="71">
        <v>4749</v>
      </c>
      <c r="E54" s="71">
        <v>4749</v>
      </c>
      <c r="F54" s="72">
        <f t="shared" si="0"/>
        <v>0</v>
      </c>
      <c r="G54" s="73">
        <f t="shared" si="1"/>
        <v>0</v>
      </c>
      <c r="H54" s="65"/>
    </row>
    <row r="55" spans="2:8" x14ac:dyDescent="0.25">
      <c r="B55" s="69">
        <v>16</v>
      </c>
      <c r="C55" s="70" t="s">
        <v>146</v>
      </c>
      <c r="D55" s="71">
        <v>5389</v>
      </c>
      <c r="E55" s="71">
        <v>5389</v>
      </c>
      <c r="F55" s="72">
        <f t="shared" si="0"/>
        <v>0</v>
      </c>
      <c r="G55" s="73">
        <f t="shared" si="1"/>
        <v>0</v>
      </c>
      <c r="H55" s="65"/>
    </row>
    <row r="56" spans="2:8" x14ac:dyDescent="0.25">
      <c r="B56" s="69">
        <v>17</v>
      </c>
      <c r="C56" s="70" t="s">
        <v>147</v>
      </c>
      <c r="D56" s="71">
        <v>3349</v>
      </c>
      <c r="E56" s="71">
        <v>3349</v>
      </c>
      <c r="F56" s="72">
        <f t="shared" si="0"/>
        <v>0</v>
      </c>
      <c r="G56" s="73">
        <f t="shared" si="1"/>
        <v>0</v>
      </c>
      <c r="H56" s="65"/>
    </row>
    <row r="57" spans="2:8" x14ac:dyDescent="0.25">
      <c r="B57" s="69">
        <v>18</v>
      </c>
      <c r="C57" s="70" t="s">
        <v>148</v>
      </c>
      <c r="D57" s="71">
        <v>4593</v>
      </c>
      <c r="E57" s="71">
        <v>4593</v>
      </c>
      <c r="F57" s="72">
        <f t="shared" si="0"/>
        <v>0</v>
      </c>
      <c r="G57" s="73">
        <f t="shared" si="1"/>
        <v>0</v>
      </c>
      <c r="H57" s="65"/>
    </row>
    <row r="58" spans="2:8" x14ac:dyDescent="0.25">
      <c r="B58" s="69">
        <v>19</v>
      </c>
      <c r="C58" s="70" t="s">
        <v>149</v>
      </c>
      <c r="D58" s="71">
        <v>4997</v>
      </c>
      <c r="E58" s="71">
        <v>4997</v>
      </c>
      <c r="F58" s="72">
        <f t="shared" si="0"/>
        <v>0</v>
      </c>
      <c r="G58" s="73">
        <f t="shared" si="1"/>
        <v>0</v>
      </c>
      <c r="H58" s="65"/>
    </row>
    <row r="59" spans="2:8" x14ac:dyDescent="0.25">
      <c r="B59" s="69">
        <v>20</v>
      </c>
      <c r="C59" s="70" t="s">
        <v>150</v>
      </c>
      <c r="D59" s="71">
        <v>3549</v>
      </c>
      <c r="E59" s="71">
        <v>3549</v>
      </c>
      <c r="F59" s="72">
        <v>0</v>
      </c>
      <c r="G59" s="73">
        <f t="shared" si="1"/>
        <v>0</v>
      </c>
      <c r="H59" s="65"/>
    </row>
    <row r="60" spans="2:8" x14ac:dyDescent="0.25">
      <c r="B60" s="69">
        <v>21</v>
      </c>
      <c r="C60" s="70" t="s">
        <v>151</v>
      </c>
      <c r="D60" s="71">
        <v>685</v>
      </c>
      <c r="E60" s="71">
        <v>685</v>
      </c>
      <c r="F60" s="72">
        <v>0</v>
      </c>
      <c r="G60" s="73">
        <f t="shared" si="1"/>
        <v>0</v>
      </c>
      <c r="H60" s="65"/>
    </row>
    <row r="61" spans="2:8" x14ac:dyDescent="0.25">
      <c r="B61" s="69">
        <v>22</v>
      </c>
      <c r="C61" s="74" t="s">
        <v>291</v>
      </c>
      <c r="D61" s="71">
        <v>1386</v>
      </c>
      <c r="E61" s="71">
        <v>1386</v>
      </c>
      <c r="F61" s="72">
        <f>D61-E61</f>
        <v>0</v>
      </c>
      <c r="G61" s="73">
        <f>F61/D60</f>
        <v>0</v>
      </c>
      <c r="H61" s="65"/>
    </row>
    <row r="62" spans="2:8" x14ac:dyDescent="0.25">
      <c r="B62" s="69">
        <v>23</v>
      </c>
      <c r="C62" s="74" t="s">
        <v>290</v>
      </c>
      <c r="D62" s="71">
        <v>1924</v>
      </c>
      <c r="E62" s="71">
        <v>1924</v>
      </c>
      <c r="F62" s="72">
        <f t="shared" ref="F62:F63" si="2">D62-E62</f>
        <v>0</v>
      </c>
      <c r="G62" s="73">
        <f t="shared" ref="G62:G63" si="3">F62/D61</f>
        <v>0</v>
      </c>
      <c r="H62" s="65"/>
    </row>
    <row r="63" spans="2:8" x14ac:dyDescent="0.25">
      <c r="B63" s="75">
        <v>24</v>
      </c>
      <c r="C63" s="74" t="s">
        <v>289</v>
      </c>
      <c r="D63" s="71">
        <v>0</v>
      </c>
      <c r="E63" s="71">
        <v>0</v>
      </c>
      <c r="F63" s="72">
        <f t="shared" si="2"/>
        <v>0</v>
      </c>
      <c r="G63" s="73">
        <f t="shared" si="3"/>
        <v>0</v>
      </c>
      <c r="H63" s="65"/>
    </row>
    <row r="64" spans="2:8" x14ac:dyDescent="0.25">
      <c r="B64" s="37"/>
      <c r="C64" s="76" t="s">
        <v>11</v>
      </c>
      <c r="D64" s="77">
        <f>SUM(D40:D63)</f>
        <v>67536</v>
      </c>
      <c r="E64" s="77">
        <f>SUM(E40:E63)</f>
        <v>67536</v>
      </c>
      <c r="F64" s="77">
        <f>SUM(F40:F63)</f>
        <v>0</v>
      </c>
      <c r="G64" s="44" t="e">
        <f>F64/D63</f>
        <v>#DIV/0!</v>
      </c>
      <c r="H64" s="65"/>
    </row>
    <row r="65" spans="2:9" ht="36.75" customHeight="1" x14ac:dyDescent="0.25">
      <c r="B65" s="422" t="s">
        <v>292</v>
      </c>
      <c r="C65" s="422"/>
      <c r="D65" s="422"/>
      <c r="E65" s="422"/>
      <c r="F65" s="422"/>
      <c r="G65" s="422"/>
      <c r="H65" s="65"/>
    </row>
    <row r="66" spans="2:9" x14ac:dyDescent="0.25">
      <c r="B66" s="53"/>
      <c r="C66" s="78"/>
      <c r="F66" s="79"/>
      <c r="G66" s="56"/>
      <c r="H66" s="65"/>
    </row>
    <row r="67" spans="2:9" x14ac:dyDescent="0.25">
      <c r="B67" s="420" t="s">
        <v>216</v>
      </c>
      <c r="C67" s="420"/>
      <c r="D67" s="420"/>
      <c r="E67" s="420"/>
      <c r="F67" s="420"/>
      <c r="G67" s="420"/>
      <c r="H67" s="420"/>
      <c r="I67" s="420"/>
    </row>
    <row r="68" spans="2:9" ht="30" x14ac:dyDescent="0.25">
      <c r="B68" s="37" t="s">
        <v>22</v>
      </c>
      <c r="C68" s="37" t="s">
        <v>23</v>
      </c>
      <c r="D68" s="37" t="s">
        <v>24</v>
      </c>
      <c r="E68" s="37" t="s">
        <v>25</v>
      </c>
      <c r="F68" s="67" t="s">
        <v>26</v>
      </c>
      <c r="G68" s="37" t="s">
        <v>27</v>
      </c>
      <c r="H68" s="65"/>
    </row>
    <row r="69" spans="2:9" x14ac:dyDescent="0.25">
      <c r="B69" s="68" t="s">
        <v>238</v>
      </c>
      <c r="C69" s="68" t="s">
        <v>239</v>
      </c>
      <c r="D69" s="68" t="s">
        <v>240</v>
      </c>
      <c r="E69" s="68" t="s">
        <v>241</v>
      </c>
      <c r="F69" s="37" t="s">
        <v>28</v>
      </c>
      <c r="G69" s="68" t="s">
        <v>288</v>
      </c>
      <c r="H69" s="65"/>
    </row>
    <row r="70" spans="2:9" x14ac:dyDescent="0.25">
      <c r="B70" s="75">
        <v>1</v>
      </c>
      <c r="C70" s="70" t="s">
        <v>155</v>
      </c>
      <c r="D70" s="72">
        <v>0</v>
      </c>
      <c r="E70" s="72">
        <v>0</v>
      </c>
      <c r="F70" s="72">
        <f t="shared" ref="F70:F94" si="4">D70-E70</f>
        <v>0</v>
      </c>
      <c r="G70" s="73">
        <v>0</v>
      </c>
      <c r="H70" s="65"/>
    </row>
    <row r="71" spans="2:9" x14ac:dyDescent="0.25">
      <c r="B71" s="75">
        <v>2</v>
      </c>
      <c r="C71" s="70" t="s">
        <v>132</v>
      </c>
      <c r="D71" s="72">
        <v>21</v>
      </c>
      <c r="E71" s="72">
        <v>21</v>
      </c>
      <c r="F71" s="72">
        <f t="shared" si="4"/>
        <v>0</v>
      </c>
      <c r="G71" s="73">
        <f t="shared" ref="G71:G94" si="5">F71/D71</f>
        <v>0</v>
      </c>
      <c r="H71" s="65"/>
    </row>
    <row r="72" spans="2:9" x14ac:dyDescent="0.25">
      <c r="B72" s="75">
        <v>3</v>
      </c>
      <c r="C72" s="70" t="s">
        <v>133</v>
      </c>
      <c r="D72" s="72">
        <v>41</v>
      </c>
      <c r="E72" s="72">
        <v>41</v>
      </c>
      <c r="F72" s="72">
        <f t="shared" si="4"/>
        <v>0</v>
      </c>
      <c r="G72" s="73">
        <f t="shared" si="5"/>
        <v>0</v>
      </c>
      <c r="H72" s="65"/>
    </row>
    <row r="73" spans="2:9" x14ac:dyDescent="0.25">
      <c r="B73" s="75">
        <v>4</v>
      </c>
      <c r="C73" s="70" t="s">
        <v>287</v>
      </c>
      <c r="D73" s="72">
        <v>7</v>
      </c>
      <c r="E73" s="72">
        <v>7</v>
      </c>
      <c r="F73" s="72">
        <f t="shared" si="4"/>
        <v>0</v>
      </c>
      <c r="G73" s="73">
        <f t="shared" si="5"/>
        <v>0</v>
      </c>
      <c r="H73" s="65"/>
    </row>
    <row r="74" spans="2:9" x14ac:dyDescent="0.25">
      <c r="B74" s="75">
        <v>5</v>
      </c>
      <c r="C74" s="70" t="s">
        <v>135</v>
      </c>
      <c r="D74" s="72">
        <v>0</v>
      </c>
      <c r="E74" s="72">
        <v>0</v>
      </c>
      <c r="F74" s="72">
        <f t="shared" si="4"/>
        <v>0</v>
      </c>
      <c r="G74" s="73">
        <v>0</v>
      </c>
      <c r="H74" s="65"/>
    </row>
    <row r="75" spans="2:9" x14ac:dyDescent="0.25">
      <c r="B75" s="75">
        <v>6</v>
      </c>
      <c r="C75" s="70" t="s">
        <v>136</v>
      </c>
      <c r="D75" s="72">
        <v>0</v>
      </c>
      <c r="E75" s="72">
        <v>0</v>
      </c>
      <c r="F75" s="72">
        <f t="shared" si="4"/>
        <v>0</v>
      </c>
      <c r="G75" s="73">
        <v>0</v>
      </c>
      <c r="H75" s="65"/>
    </row>
    <row r="76" spans="2:9" x14ac:dyDescent="0.25">
      <c r="B76" s="75">
        <v>7</v>
      </c>
      <c r="C76" s="70" t="s">
        <v>137</v>
      </c>
      <c r="D76" s="72">
        <v>0</v>
      </c>
      <c r="E76" s="72">
        <v>0</v>
      </c>
      <c r="F76" s="72">
        <f t="shared" si="4"/>
        <v>0</v>
      </c>
      <c r="G76" s="73" t="e">
        <f t="shared" si="5"/>
        <v>#DIV/0!</v>
      </c>
      <c r="H76" s="65"/>
    </row>
    <row r="77" spans="2:9" x14ac:dyDescent="0.25">
      <c r="B77" s="75">
        <v>8</v>
      </c>
      <c r="C77" s="70" t="s">
        <v>138</v>
      </c>
      <c r="D77" s="72">
        <v>3</v>
      </c>
      <c r="E77" s="72">
        <v>3</v>
      </c>
      <c r="F77" s="72">
        <f t="shared" si="4"/>
        <v>0</v>
      </c>
      <c r="G77" s="73">
        <f t="shared" si="5"/>
        <v>0</v>
      </c>
      <c r="H77" s="65"/>
    </row>
    <row r="78" spans="2:9" x14ac:dyDescent="0.25">
      <c r="B78" s="75">
        <v>9</v>
      </c>
      <c r="C78" s="70" t="s">
        <v>139</v>
      </c>
      <c r="D78" s="72">
        <v>0</v>
      </c>
      <c r="E78" s="72">
        <v>0</v>
      </c>
      <c r="F78" s="72">
        <f t="shared" si="4"/>
        <v>0</v>
      </c>
      <c r="G78" s="73">
        <v>0</v>
      </c>
      <c r="H78" s="65"/>
    </row>
    <row r="79" spans="2:9" x14ac:dyDescent="0.25">
      <c r="B79" s="75">
        <v>10</v>
      </c>
      <c r="C79" s="70" t="s">
        <v>140</v>
      </c>
      <c r="D79" s="72">
        <v>0</v>
      </c>
      <c r="E79" s="72">
        <v>0</v>
      </c>
      <c r="F79" s="72">
        <f t="shared" si="4"/>
        <v>0</v>
      </c>
      <c r="G79" s="73" t="e">
        <f t="shared" si="5"/>
        <v>#DIV/0!</v>
      </c>
      <c r="H79" s="65"/>
    </row>
    <row r="80" spans="2:9" x14ac:dyDescent="0.25">
      <c r="B80" s="75">
        <v>11</v>
      </c>
      <c r="C80" s="70" t="s">
        <v>141</v>
      </c>
      <c r="D80" s="72">
        <v>1</v>
      </c>
      <c r="E80" s="72">
        <v>1</v>
      </c>
      <c r="F80" s="72">
        <f t="shared" si="4"/>
        <v>0</v>
      </c>
      <c r="G80" s="73">
        <f t="shared" si="5"/>
        <v>0</v>
      </c>
      <c r="H80" s="65"/>
    </row>
    <row r="81" spans="2:9" x14ac:dyDescent="0.25">
      <c r="B81" s="75">
        <v>12</v>
      </c>
      <c r="C81" s="70" t="s">
        <v>142</v>
      </c>
      <c r="D81" s="72">
        <v>0</v>
      </c>
      <c r="E81" s="72">
        <v>0</v>
      </c>
      <c r="F81" s="72">
        <f t="shared" si="4"/>
        <v>0</v>
      </c>
      <c r="G81" s="73">
        <v>0</v>
      </c>
      <c r="H81" s="65"/>
    </row>
    <row r="82" spans="2:9" x14ac:dyDescent="0.25">
      <c r="B82" s="75">
        <v>13</v>
      </c>
      <c r="C82" s="70" t="s">
        <v>143</v>
      </c>
      <c r="D82" s="72">
        <v>0</v>
      </c>
      <c r="E82" s="72">
        <v>0</v>
      </c>
      <c r="F82" s="72">
        <f t="shared" si="4"/>
        <v>0</v>
      </c>
      <c r="G82" s="73" t="e">
        <f t="shared" si="5"/>
        <v>#DIV/0!</v>
      </c>
      <c r="H82" s="65"/>
    </row>
    <row r="83" spans="2:9" x14ac:dyDescent="0.25">
      <c r="B83" s="75">
        <v>14</v>
      </c>
      <c r="C83" s="70" t="s">
        <v>144</v>
      </c>
      <c r="D83" s="72">
        <v>93</v>
      </c>
      <c r="E83" s="72">
        <v>93</v>
      </c>
      <c r="F83" s="72">
        <f t="shared" si="4"/>
        <v>0</v>
      </c>
      <c r="G83" s="73">
        <f t="shared" si="5"/>
        <v>0</v>
      </c>
      <c r="H83" s="65"/>
    </row>
    <row r="84" spans="2:9" x14ac:dyDescent="0.25">
      <c r="B84" s="75">
        <v>15</v>
      </c>
      <c r="C84" s="70" t="s">
        <v>145</v>
      </c>
      <c r="D84" s="72">
        <v>0</v>
      </c>
      <c r="E84" s="72">
        <v>0</v>
      </c>
      <c r="F84" s="72">
        <f t="shared" si="4"/>
        <v>0</v>
      </c>
      <c r="G84" s="73">
        <v>0</v>
      </c>
      <c r="H84" s="65"/>
    </row>
    <row r="85" spans="2:9" x14ac:dyDescent="0.25">
      <c r="B85" s="75">
        <v>16</v>
      </c>
      <c r="C85" s="70" t="s">
        <v>146</v>
      </c>
      <c r="D85" s="72">
        <v>0</v>
      </c>
      <c r="E85" s="72">
        <v>0</v>
      </c>
      <c r="F85" s="72">
        <f t="shared" si="4"/>
        <v>0</v>
      </c>
      <c r="G85" s="73">
        <v>0</v>
      </c>
      <c r="H85" s="65"/>
    </row>
    <row r="86" spans="2:9" x14ac:dyDescent="0.25">
      <c r="B86" s="75">
        <v>17</v>
      </c>
      <c r="C86" s="70" t="s">
        <v>147</v>
      </c>
      <c r="D86" s="72">
        <v>3</v>
      </c>
      <c r="E86" s="72">
        <v>3</v>
      </c>
      <c r="F86" s="72">
        <f t="shared" si="4"/>
        <v>0</v>
      </c>
      <c r="G86" s="73">
        <f t="shared" si="5"/>
        <v>0</v>
      </c>
      <c r="H86" s="65"/>
    </row>
    <row r="87" spans="2:9" x14ac:dyDescent="0.25">
      <c r="B87" s="75">
        <v>18</v>
      </c>
      <c r="C87" s="70" t="s">
        <v>148</v>
      </c>
      <c r="D87" s="72">
        <v>38</v>
      </c>
      <c r="E87" s="72">
        <v>38</v>
      </c>
      <c r="F87" s="72">
        <f t="shared" si="4"/>
        <v>0</v>
      </c>
      <c r="G87" s="73">
        <f t="shared" si="5"/>
        <v>0</v>
      </c>
      <c r="H87" s="65"/>
    </row>
    <row r="88" spans="2:9" x14ac:dyDescent="0.25">
      <c r="B88" s="75">
        <v>19</v>
      </c>
      <c r="C88" s="70" t="s">
        <v>149</v>
      </c>
      <c r="D88" s="72">
        <v>24</v>
      </c>
      <c r="E88" s="72">
        <v>24</v>
      </c>
      <c r="F88" s="72">
        <f t="shared" si="4"/>
        <v>0</v>
      </c>
      <c r="G88" s="73">
        <f t="shared" si="5"/>
        <v>0</v>
      </c>
      <c r="H88" s="65"/>
    </row>
    <row r="89" spans="2:9" x14ac:dyDescent="0.25">
      <c r="B89" s="75">
        <v>20</v>
      </c>
      <c r="C89" s="70" t="s">
        <v>150</v>
      </c>
      <c r="D89" s="72">
        <v>2</v>
      </c>
      <c r="E89" s="72">
        <v>2</v>
      </c>
      <c r="F89" s="72">
        <f t="shared" si="4"/>
        <v>0</v>
      </c>
      <c r="G89" s="73">
        <f t="shared" si="5"/>
        <v>0</v>
      </c>
      <c r="H89" s="65"/>
    </row>
    <row r="90" spans="2:9" x14ac:dyDescent="0.25">
      <c r="B90" s="75">
        <v>21</v>
      </c>
      <c r="C90" s="74" t="s">
        <v>151</v>
      </c>
      <c r="D90" s="72">
        <v>1</v>
      </c>
      <c r="E90" s="72">
        <v>1</v>
      </c>
      <c r="F90" s="72">
        <f t="shared" si="4"/>
        <v>0</v>
      </c>
      <c r="G90" s="73">
        <f t="shared" si="5"/>
        <v>0</v>
      </c>
      <c r="H90" s="65"/>
    </row>
    <row r="91" spans="2:9" x14ac:dyDescent="0.25">
      <c r="B91" s="69">
        <v>22</v>
      </c>
      <c r="C91" s="74" t="s">
        <v>293</v>
      </c>
      <c r="D91" s="72">
        <v>2</v>
      </c>
      <c r="E91" s="72">
        <v>2</v>
      </c>
      <c r="F91" s="72">
        <f t="shared" si="4"/>
        <v>0</v>
      </c>
      <c r="G91" s="73">
        <f t="shared" si="5"/>
        <v>0</v>
      </c>
      <c r="H91" s="65"/>
    </row>
    <row r="92" spans="2:9" x14ac:dyDescent="0.25">
      <c r="B92" s="69">
        <v>23</v>
      </c>
      <c r="C92" s="74" t="s">
        <v>294</v>
      </c>
      <c r="D92" s="72">
        <v>0</v>
      </c>
      <c r="E92" s="72">
        <v>0</v>
      </c>
      <c r="F92" s="72">
        <f t="shared" si="4"/>
        <v>0</v>
      </c>
      <c r="G92" s="73" t="e">
        <f t="shared" si="5"/>
        <v>#DIV/0!</v>
      </c>
      <c r="H92" s="65"/>
    </row>
    <row r="93" spans="2:9" x14ac:dyDescent="0.25">
      <c r="B93" s="75">
        <v>24</v>
      </c>
      <c r="C93" s="74" t="s">
        <v>295</v>
      </c>
      <c r="D93" s="72">
        <v>0</v>
      </c>
      <c r="E93" s="72">
        <v>0</v>
      </c>
      <c r="F93" s="72">
        <f t="shared" si="4"/>
        <v>0</v>
      </c>
      <c r="G93" s="73" t="e">
        <f t="shared" si="5"/>
        <v>#DIV/0!</v>
      </c>
      <c r="H93" s="65"/>
    </row>
    <row r="94" spans="2:9" ht="12.95" customHeight="1" x14ac:dyDescent="0.25">
      <c r="B94" s="75"/>
      <c r="C94" s="76" t="s">
        <v>29</v>
      </c>
      <c r="D94" s="80">
        <f>SUM(D70:D93)</f>
        <v>236</v>
      </c>
      <c r="E94" s="80">
        <f>SUM(E70:E93)</f>
        <v>236</v>
      </c>
      <c r="F94" s="72">
        <f t="shared" si="4"/>
        <v>0</v>
      </c>
      <c r="G94" s="73">
        <f t="shared" si="5"/>
        <v>0</v>
      </c>
      <c r="H94" s="65"/>
      <c r="I94" s="26">
        <f>E94+E123</f>
        <v>16154</v>
      </c>
    </row>
    <row r="95" spans="2:9" ht="12.95" customHeight="1" x14ac:dyDescent="0.25">
      <c r="B95" s="81"/>
      <c r="C95" s="78"/>
      <c r="D95" s="82"/>
      <c r="E95" s="82"/>
      <c r="F95" s="54"/>
      <c r="G95" s="83"/>
      <c r="H95" s="65"/>
    </row>
    <row r="96" spans="2:9" ht="12.95" customHeight="1" x14ac:dyDescent="0.25">
      <c r="B96" s="420" t="s">
        <v>217</v>
      </c>
      <c r="C96" s="420"/>
      <c r="D96" s="420"/>
      <c r="E96" s="420"/>
      <c r="F96" s="420"/>
      <c r="G96" s="420"/>
      <c r="H96" s="420"/>
      <c r="I96" s="420"/>
    </row>
    <row r="97" spans="2:8" ht="27" customHeight="1" x14ac:dyDescent="0.25">
      <c r="B97" s="37" t="s">
        <v>22</v>
      </c>
      <c r="C97" s="37" t="s">
        <v>23</v>
      </c>
      <c r="D97" s="37" t="s">
        <v>24</v>
      </c>
      <c r="E97" s="37" t="s">
        <v>25</v>
      </c>
      <c r="F97" s="67" t="s">
        <v>26</v>
      </c>
      <c r="G97" s="37" t="s">
        <v>27</v>
      </c>
      <c r="H97" s="65"/>
    </row>
    <row r="98" spans="2:8" ht="25.5" customHeight="1" x14ac:dyDescent="0.25">
      <c r="B98" s="68" t="s">
        <v>238</v>
      </c>
      <c r="C98" s="68" t="s">
        <v>239</v>
      </c>
      <c r="D98" s="68" t="s">
        <v>240</v>
      </c>
      <c r="E98" s="68" t="s">
        <v>241</v>
      </c>
      <c r="F98" s="37" t="s">
        <v>28</v>
      </c>
      <c r="G98" s="68" t="s">
        <v>288</v>
      </c>
      <c r="H98" s="65"/>
    </row>
    <row r="99" spans="2:8" x14ac:dyDescent="0.25">
      <c r="B99" s="75">
        <v>1</v>
      </c>
      <c r="C99" s="70" t="s">
        <v>155</v>
      </c>
      <c r="D99" s="72">
        <v>296</v>
      </c>
      <c r="E99" s="72">
        <v>296</v>
      </c>
      <c r="F99" s="72">
        <f t="shared" ref="F99:F122" si="6">D99-E99</f>
        <v>0</v>
      </c>
      <c r="G99" s="73">
        <f t="shared" ref="G99:G123" si="7">F99/D99</f>
        <v>0</v>
      </c>
      <c r="H99" s="65"/>
    </row>
    <row r="100" spans="2:8" x14ac:dyDescent="0.25">
      <c r="B100" s="75">
        <v>2</v>
      </c>
      <c r="C100" s="70" t="s">
        <v>132</v>
      </c>
      <c r="D100" s="72">
        <v>908</v>
      </c>
      <c r="E100" s="72">
        <v>908</v>
      </c>
      <c r="F100" s="72">
        <f t="shared" si="6"/>
        <v>0</v>
      </c>
      <c r="G100" s="73">
        <f t="shared" si="7"/>
        <v>0</v>
      </c>
      <c r="H100" s="65"/>
    </row>
    <row r="101" spans="2:8" x14ac:dyDescent="0.25">
      <c r="B101" s="75">
        <v>3</v>
      </c>
      <c r="C101" s="70" t="s">
        <v>133</v>
      </c>
      <c r="D101" s="72">
        <v>732</v>
      </c>
      <c r="E101" s="72">
        <v>732</v>
      </c>
      <c r="F101" s="72">
        <f t="shared" si="6"/>
        <v>0</v>
      </c>
      <c r="G101" s="73">
        <f t="shared" si="7"/>
        <v>0</v>
      </c>
      <c r="H101" s="65"/>
    </row>
    <row r="102" spans="2:8" x14ac:dyDescent="0.25">
      <c r="B102" s="75">
        <v>4</v>
      </c>
      <c r="C102" s="70" t="s">
        <v>287</v>
      </c>
      <c r="D102" s="72">
        <v>843</v>
      </c>
      <c r="E102" s="72">
        <v>843</v>
      </c>
      <c r="F102" s="72">
        <f t="shared" si="6"/>
        <v>0</v>
      </c>
      <c r="G102" s="73">
        <f t="shared" si="7"/>
        <v>0</v>
      </c>
      <c r="H102" s="65"/>
    </row>
    <row r="103" spans="2:8" x14ac:dyDescent="0.25">
      <c r="B103" s="75">
        <v>5</v>
      </c>
      <c r="C103" s="70" t="s">
        <v>135</v>
      </c>
      <c r="D103" s="72">
        <v>678</v>
      </c>
      <c r="E103" s="72">
        <v>678</v>
      </c>
      <c r="F103" s="72">
        <f t="shared" si="6"/>
        <v>0</v>
      </c>
      <c r="G103" s="73">
        <f t="shared" si="7"/>
        <v>0</v>
      </c>
      <c r="H103" s="65"/>
    </row>
    <row r="104" spans="2:8" x14ac:dyDescent="0.25">
      <c r="B104" s="75">
        <v>6</v>
      </c>
      <c r="C104" s="70" t="s">
        <v>136</v>
      </c>
      <c r="D104" s="72">
        <v>355</v>
      </c>
      <c r="E104" s="72">
        <v>355</v>
      </c>
      <c r="F104" s="72">
        <f t="shared" si="6"/>
        <v>0</v>
      </c>
      <c r="G104" s="73">
        <f t="shared" si="7"/>
        <v>0</v>
      </c>
      <c r="H104" s="65"/>
    </row>
    <row r="105" spans="2:8" x14ac:dyDescent="0.25">
      <c r="B105" s="75">
        <v>7</v>
      </c>
      <c r="C105" s="70" t="s">
        <v>137</v>
      </c>
      <c r="D105" s="72">
        <v>504</v>
      </c>
      <c r="E105" s="72">
        <v>504</v>
      </c>
      <c r="F105" s="72">
        <f t="shared" si="6"/>
        <v>0</v>
      </c>
      <c r="G105" s="73">
        <f t="shared" si="7"/>
        <v>0</v>
      </c>
      <c r="H105" s="65"/>
    </row>
    <row r="106" spans="2:8" x14ac:dyDescent="0.25">
      <c r="B106" s="75">
        <v>8</v>
      </c>
      <c r="C106" s="70" t="s">
        <v>138</v>
      </c>
      <c r="D106" s="72">
        <v>197</v>
      </c>
      <c r="E106" s="72">
        <v>197</v>
      </c>
      <c r="F106" s="72">
        <f t="shared" si="6"/>
        <v>0</v>
      </c>
      <c r="G106" s="73">
        <f t="shared" si="7"/>
        <v>0</v>
      </c>
      <c r="H106" s="65"/>
    </row>
    <row r="107" spans="2:8" x14ac:dyDescent="0.25">
      <c r="B107" s="75">
        <v>9</v>
      </c>
      <c r="C107" s="70" t="s">
        <v>139</v>
      </c>
      <c r="D107" s="72">
        <v>846</v>
      </c>
      <c r="E107" s="72">
        <v>846</v>
      </c>
      <c r="F107" s="72">
        <f t="shared" si="6"/>
        <v>0</v>
      </c>
      <c r="G107" s="73">
        <f t="shared" si="7"/>
        <v>0</v>
      </c>
      <c r="H107" s="65"/>
    </row>
    <row r="108" spans="2:8" x14ac:dyDescent="0.25">
      <c r="B108" s="75">
        <v>10</v>
      </c>
      <c r="C108" s="70" t="s">
        <v>140</v>
      </c>
      <c r="D108" s="72">
        <v>673</v>
      </c>
      <c r="E108" s="72">
        <v>673</v>
      </c>
      <c r="F108" s="72">
        <f t="shared" si="6"/>
        <v>0</v>
      </c>
      <c r="G108" s="73">
        <f t="shared" si="7"/>
        <v>0</v>
      </c>
      <c r="H108" s="65"/>
    </row>
    <row r="109" spans="2:8" x14ac:dyDescent="0.25">
      <c r="B109" s="75">
        <v>11</v>
      </c>
      <c r="C109" s="70" t="s">
        <v>141</v>
      </c>
      <c r="D109" s="72">
        <v>412</v>
      </c>
      <c r="E109" s="72">
        <v>412</v>
      </c>
      <c r="F109" s="72">
        <f t="shared" si="6"/>
        <v>0</v>
      </c>
      <c r="G109" s="73">
        <f t="shared" si="7"/>
        <v>0</v>
      </c>
      <c r="H109" s="65"/>
    </row>
    <row r="110" spans="2:8" x14ac:dyDescent="0.25">
      <c r="B110" s="75">
        <v>12</v>
      </c>
      <c r="C110" s="70" t="s">
        <v>142</v>
      </c>
      <c r="D110" s="72">
        <v>509</v>
      </c>
      <c r="E110" s="72">
        <v>509</v>
      </c>
      <c r="F110" s="72">
        <f t="shared" si="6"/>
        <v>0</v>
      </c>
      <c r="G110" s="73">
        <f t="shared" si="7"/>
        <v>0</v>
      </c>
      <c r="H110" s="65"/>
    </row>
    <row r="111" spans="2:8" x14ac:dyDescent="0.25">
      <c r="B111" s="75">
        <v>13</v>
      </c>
      <c r="C111" s="70" t="s">
        <v>143</v>
      </c>
      <c r="D111" s="72">
        <v>676</v>
      </c>
      <c r="E111" s="72">
        <v>676</v>
      </c>
      <c r="F111" s="72">
        <f t="shared" si="6"/>
        <v>0</v>
      </c>
      <c r="G111" s="73">
        <f t="shared" si="7"/>
        <v>0</v>
      </c>
      <c r="H111" s="65"/>
    </row>
    <row r="112" spans="2:8" x14ac:dyDescent="0.25">
      <c r="B112" s="75">
        <v>14</v>
      </c>
      <c r="C112" s="70" t="s">
        <v>144</v>
      </c>
      <c r="D112" s="72">
        <v>1068</v>
      </c>
      <c r="E112" s="72">
        <v>1068</v>
      </c>
      <c r="F112" s="72">
        <f t="shared" si="6"/>
        <v>0</v>
      </c>
      <c r="G112" s="73">
        <f t="shared" si="7"/>
        <v>0</v>
      </c>
      <c r="H112" s="65"/>
    </row>
    <row r="113" spans="2:8" x14ac:dyDescent="0.25">
      <c r="B113" s="75">
        <v>15</v>
      </c>
      <c r="C113" s="70" t="s">
        <v>145</v>
      </c>
      <c r="D113" s="72">
        <v>1162</v>
      </c>
      <c r="E113" s="72">
        <v>1162</v>
      </c>
      <c r="F113" s="72">
        <f t="shared" si="6"/>
        <v>0</v>
      </c>
      <c r="G113" s="73">
        <f t="shared" si="7"/>
        <v>0</v>
      </c>
      <c r="H113" s="65"/>
    </row>
    <row r="114" spans="2:8" x14ac:dyDescent="0.25">
      <c r="B114" s="75">
        <v>16</v>
      </c>
      <c r="C114" s="70" t="s">
        <v>146</v>
      </c>
      <c r="D114" s="72">
        <v>1144</v>
      </c>
      <c r="E114" s="72">
        <v>1144</v>
      </c>
      <c r="F114" s="72">
        <f t="shared" si="6"/>
        <v>0</v>
      </c>
      <c r="G114" s="73">
        <f t="shared" si="7"/>
        <v>0</v>
      </c>
      <c r="H114" s="65"/>
    </row>
    <row r="115" spans="2:8" x14ac:dyDescent="0.25">
      <c r="B115" s="75">
        <v>17</v>
      </c>
      <c r="C115" s="70" t="s">
        <v>147</v>
      </c>
      <c r="D115" s="72">
        <v>774</v>
      </c>
      <c r="E115" s="72">
        <v>774</v>
      </c>
      <c r="F115" s="72">
        <f t="shared" si="6"/>
        <v>0</v>
      </c>
      <c r="G115" s="73">
        <f t="shared" si="7"/>
        <v>0</v>
      </c>
      <c r="H115" s="65"/>
    </row>
    <row r="116" spans="2:8" x14ac:dyDescent="0.25">
      <c r="B116" s="75">
        <v>18</v>
      </c>
      <c r="C116" s="70" t="s">
        <v>148</v>
      </c>
      <c r="D116" s="72">
        <v>1268</v>
      </c>
      <c r="E116" s="72">
        <v>1268</v>
      </c>
      <c r="F116" s="72">
        <f t="shared" si="6"/>
        <v>0</v>
      </c>
      <c r="G116" s="73">
        <f t="shared" si="7"/>
        <v>0</v>
      </c>
      <c r="H116" s="65"/>
    </row>
    <row r="117" spans="2:8" x14ac:dyDescent="0.25">
      <c r="B117" s="75">
        <v>19</v>
      </c>
      <c r="C117" s="70" t="s">
        <v>149</v>
      </c>
      <c r="D117" s="72">
        <v>1202</v>
      </c>
      <c r="E117" s="72">
        <v>1202</v>
      </c>
      <c r="F117" s="72">
        <f t="shared" si="6"/>
        <v>0</v>
      </c>
      <c r="G117" s="73">
        <f t="shared" si="7"/>
        <v>0</v>
      </c>
      <c r="H117" s="65"/>
    </row>
    <row r="118" spans="2:8" x14ac:dyDescent="0.25">
      <c r="B118" s="75">
        <v>20</v>
      </c>
      <c r="C118" s="70" t="s">
        <v>150</v>
      </c>
      <c r="D118" s="72">
        <v>836</v>
      </c>
      <c r="E118" s="72">
        <v>836</v>
      </c>
      <c r="F118" s="72">
        <f t="shared" si="6"/>
        <v>0</v>
      </c>
      <c r="G118" s="73">
        <f t="shared" si="7"/>
        <v>0</v>
      </c>
      <c r="H118" s="65"/>
    </row>
    <row r="119" spans="2:8" x14ac:dyDescent="0.25">
      <c r="B119" s="75">
        <v>21</v>
      </c>
      <c r="C119" s="74" t="s">
        <v>151</v>
      </c>
      <c r="D119" s="72">
        <v>120</v>
      </c>
      <c r="E119" s="72">
        <v>120</v>
      </c>
      <c r="F119" s="72">
        <f t="shared" si="6"/>
        <v>0</v>
      </c>
      <c r="G119" s="73">
        <f t="shared" si="7"/>
        <v>0</v>
      </c>
      <c r="H119" s="65"/>
    </row>
    <row r="120" spans="2:8" x14ac:dyDescent="0.25">
      <c r="B120" s="69">
        <v>22</v>
      </c>
      <c r="C120" s="74" t="s">
        <v>293</v>
      </c>
      <c r="D120" s="72">
        <v>303</v>
      </c>
      <c r="E120" s="72">
        <v>303</v>
      </c>
      <c r="F120" s="72">
        <f t="shared" si="6"/>
        <v>0</v>
      </c>
      <c r="G120" s="73">
        <f t="shared" si="7"/>
        <v>0</v>
      </c>
      <c r="H120" s="65"/>
    </row>
    <row r="121" spans="2:8" x14ac:dyDescent="0.25">
      <c r="B121" s="69">
        <v>23</v>
      </c>
      <c r="C121" s="74" t="s">
        <v>294</v>
      </c>
      <c r="D121" s="72">
        <v>412</v>
      </c>
      <c r="E121" s="72">
        <v>412</v>
      </c>
      <c r="F121" s="72">
        <f t="shared" si="6"/>
        <v>0</v>
      </c>
      <c r="G121" s="73">
        <f t="shared" si="7"/>
        <v>0</v>
      </c>
      <c r="H121" s="65"/>
    </row>
    <row r="122" spans="2:8" x14ac:dyDescent="0.25">
      <c r="B122" s="75">
        <v>24</v>
      </c>
      <c r="C122" s="74" t="s">
        <v>295</v>
      </c>
      <c r="D122" s="72">
        <v>0</v>
      </c>
      <c r="E122" s="72">
        <v>0</v>
      </c>
      <c r="F122" s="72">
        <f t="shared" si="6"/>
        <v>0</v>
      </c>
      <c r="G122" s="73" t="e">
        <f t="shared" si="7"/>
        <v>#DIV/0!</v>
      </c>
      <c r="H122" s="65"/>
    </row>
    <row r="123" spans="2:8" ht="12.95" customHeight="1" x14ac:dyDescent="0.25">
      <c r="B123" s="75"/>
      <c r="C123" s="76" t="s">
        <v>29</v>
      </c>
      <c r="D123" s="80">
        <f>SUM(D99:D122)</f>
        <v>15918</v>
      </c>
      <c r="E123" s="80">
        <f>SUM(E99:E122)</f>
        <v>15918</v>
      </c>
      <c r="F123" s="72">
        <f>SUM(F99:F122)</f>
        <v>0</v>
      </c>
      <c r="G123" s="73">
        <f t="shared" si="7"/>
        <v>0</v>
      </c>
      <c r="H123" s="65"/>
    </row>
    <row r="124" spans="2:8" ht="12.95" customHeight="1" x14ac:dyDescent="0.25">
      <c r="B124" s="81"/>
      <c r="C124" s="78"/>
      <c r="D124" s="82"/>
      <c r="E124" s="82"/>
      <c r="F124" s="54"/>
      <c r="G124" s="83"/>
      <c r="H124" s="65"/>
    </row>
    <row r="125" spans="2:8" ht="12.95" customHeight="1" x14ac:dyDescent="0.25">
      <c r="B125" s="81"/>
      <c r="C125" s="78"/>
      <c r="D125" s="82"/>
      <c r="E125" s="82"/>
      <c r="F125" s="54"/>
      <c r="G125" s="83"/>
      <c r="H125" s="65"/>
    </row>
    <row r="126" spans="2:8" ht="12.95" customHeight="1" x14ac:dyDescent="0.25">
      <c r="B126" s="81"/>
      <c r="C126" s="78"/>
      <c r="D126" s="82"/>
      <c r="E126" s="82"/>
      <c r="F126" s="54"/>
      <c r="G126" s="83"/>
      <c r="H126" s="65"/>
    </row>
    <row r="127" spans="2:8" ht="12.95" customHeight="1" x14ac:dyDescent="0.25">
      <c r="B127" s="419" t="s">
        <v>218</v>
      </c>
      <c r="C127" s="419"/>
      <c r="D127" s="419"/>
      <c r="E127" s="419"/>
      <c r="F127" s="419"/>
      <c r="G127" s="419"/>
      <c r="H127" s="66"/>
    </row>
    <row r="128" spans="2:8" ht="30" x14ac:dyDescent="0.25">
      <c r="B128" s="37" t="s">
        <v>22</v>
      </c>
      <c r="C128" s="37" t="s">
        <v>23</v>
      </c>
      <c r="D128" s="37" t="s">
        <v>225</v>
      </c>
      <c r="E128" s="37" t="s">
        <v>193</v>
      </c>
      <c r="F128" s="67" t="s">
        <v>6</v>
      </c>
      <c r="G128" s="37" t="s">
        <v>30</v>
      </c>
      <c r="H128" s="65"/>
    </row>
    <row r="129" spans="2:8" ht="23.25" customHeight="1" x14ac:dyDescent="0.25">
      <c r="B129" s="68" t="s">
        <v>238</v>
      </c>
      <c r="C129" s="68" t="s">
        <v>239</v>
      </c>
      <c r="D129" s="68" t="s">
        <v>240</v>
      </c>
      <c r="E129" s="68" t="s">
        <v>241</v>
      </c>
      <c r="F129" s="37" t="s">
        <v>31</v>
      </c>
      <c r="G129" s="68" t="s">
        <v>288</v>
      </c>
      <c r="H129" s="65"/>
    </row>
    <row r="130" spans="2:8" x14ac:dyDescent="0.25">
      <c r="B130" s="75">
        <v>1</v>
      </c>
      <c r="C130" s="70" t="s">
        <v>155</v>
      </c>
      <c r="D130" s="84">
        <v>99016</v>
      </c>
      <c r="E130" s="85">
        <v>91709</v>
      </c>
      <c r="F130" s="43">
        <f t="shared" ref="F130:F154" si="8">E130-D130</f>
        <v>-7307</v>
      </c>
      <c r="G130" s="73">
        <f t="shared" ref="G130:G154" si="9">F130/D130</f>
        <v>-7.3796154156903937E-2</v>
      </c>
      <c r="H130" s="65"/>
    </row>
    <row r="131" spans="2:8" x14ac:dyDescent="0.25">
      <c r="B131" s="75">
        <v>2</v>
      </c>
      <c r="C131" s="70" t="s">
        <v>132</v>
      </c>
      <c r="D131" s="84">
        <v>322820</v>
      </c>
      <c r="E131" s="85">
        <v>295054</v>
      </c>
      <c r="F131" s="43">
        <f t="shared" si="8"/>
        <v>-27766</v>
      </c>
      <c r="G131" s="73">
        <f t="shared" si="9"/>
        <v>-8.6010780001239087E-2</v>
      </c>
      <c r="H131" s="65"/>
    </row>
    <row r="132" spans="2:8" x14ac:dyDescent="0.25">
      <c r="B132" s="75">
        <v>3</v>
      </c>
      <c r="C132" s="70" t="s">
        <v>133</v>
      </c>
      <c r="D132" s="84">
        <v>350544</v>
      </c>
      <c r="E132" s="85">
        <v>320800</v>
      </c>
      <c r="F132" s="43">
        <f t="shared" si="8"/>
        <v>-29744</v>
      </c>
      <c r="G132" s="73">
        <f t="shared" si="9"/>
        <v>-8.4850974485371308E-2</v>
      </c>
      <c r="H132" s="65"/>
    </row>
    <row r="133" spans="2:8" x14ac:dyDescent="0.25">
      <c r="B133" s="75">
        <v>4</v>
      </c>
      <c r="C133" s="70" t="s">
        <v>287</v>
      </c>
      <c r="D133" s="84">
        <v>363682</v>
      </c>
      <c r="E133" s="85">
        <v>321993</v>
      </c>
      <c r="F133" s="43">
        <f t="shared" si="8"/>
        <v>-41689</v>
      </c>
      <c r="G133" s="73">
        <f t="shared" si="9"/>
        <v>-0.11463036388933188</v>
      </c>
      <c r="H133" s="65"/>
    </row>
    <row r="134" spans="2:8" x14ac:dyDescent="0.25">
      <c r="B134" s="75">
        <v>5</v>
      </c>
      <c r="C134" s="70" t="s">
        <v>135</v>
      </c>
      <c r="D134" s="84">
        <v>237875</v>
      </c>
      <c r="E134" s="85">
        <v>215851</v>
      </c>
      <c r="F134" s="43">
        <f t="shared" si="8"/>
        <v>-22024</v>
      </c>
      <c r="G134" s="73">
        <f t="shared" si="9"/>
        <v>-9.2586442459274831E-2</v>
      </c>
      <c r="H134" s="65"/>
    </row>
    <row r="135" spans="2:8" x14ac:dyDescent="0.25">
      <c r="B135" s="75">
        <v>6</v>
      </c>
      <c r="C135" s="70" t="s">
        <v>136</v>
      </c>
      <c r="D135" s="84">
        <v>135293</v>
      </c>
      <c r="E135" s="85">
        <v>115723</v>
      </c>
      <c r="F135" s="43">
        <f t="shared" si="8"/>
        <v>-19570</v>
      </c>
      <c r="G135" s="73">
        <f t="shared" si="9"/>
        <v>-0.14464902101365185</v>
      </c>
      <c r="H135" s="65"/>
    </row>
    <row r="136" spans="2:8" x14ac:dyDescent="0.25">
      <c r="B136" s="75">
        <v>7</v>
      </c>
      <c r="C136" s="70" t="s">
        <v>137</v>
      </c>
      <c r="D136" s="84">
        <v>371821</v>
      </c>
      <c r="E136" s="85">
        <v>337056</v>
      </c>
      <c r="F136" s="43">
        <f t="shared" si="8"/>
        <v>-34765</v>
      </c>
      <c r="G136" s="73">
        <f t="shared" si="9"/>
        <v>-9.3499291325664771E-2</v>
      </c>
      <c r="H136" s="65"/>
    </row>
    <row r="137" spans="2:8" x14ac:dyDescent="0.25">
      <c r="B137" s="75">
        <v>8</v>
      </c>
      <c r="C137" s="70" t="s">
        <v>138</v>
      </c>
      <c r="D137" s="84">
        <v>51591</v>
      </c>
      <c r="E137" s="85">
        <v>49891</v>
      </c>
      <c r="F137" s="43">
        <f t="shared" si="8"/>
        <v>-1700</v>
      </c>
      <c r="G137" s="73">
        <f t="shared" si="9"/>
        <v>-3.2951483785931657E-2</v>
      </c>
      <c r="H137" s="65"/>
    </row>
    <row r="138" spans="2:8" x14ac:dyDescent="0.25">
      <c r="B138" s="75">
        <v>9</v>
      </c>
      <c r="C138" s="70" t="s">
        <v>139</v>
      </c>
      <c r="D138" s="84">
        <v>347745</v>
      </c>
      <c r="E138" s="85">
        <v>305779</v>
      </c>
      <c r="F138" s="43">
        <f t="shared" si="8"/>
        <v>-41966</v>
      </c>
      <c r="G138" s="73">
        <f t="shared" si="9"/>
        <v>-0.12068038361443012</v>
      </c>
      <c r="H138" s="65"/>
    </row>
    <row r="139" spans="2:8" x14ac:dyDescent="0.25">
      <c r="B139" s="75">
        <v>10</v>
      </c>
      <c r="C139" s="70" t="s">
        <v>140</v>
      </c>
      <c r="D139" s="84">
        <v>304945</v>
      </c>
      <c r="E139" s="85">
        <v>281877</v>
      </c>
      <c r="F139" s="43">
        <f t="shared" si="8"/>
        <v>-23068</v>
      </c>
      <c r="G139" s="73">
        <f t="shared" si="9"/>
        <v>-7.5646428044401443E-2</v>
      </c>
      <c r="H139" s="65"/>
    </row>
    <row r="140" spans="2:8" x14ac:dyDescent="0.25">
      <c r="B140" s="75">
        <v>11</v>
      </c>
      <c r="C140" s="70" t="s">
        <v>141</v>
      </c>
      <c r="D140" s="84">
        <v>187226</v>
      </c>
      <c r="E140" s="85">
        <v>163699</v>
      </c>
      <c r="F140" s="43">
        <f t="shared" si="8"/>
        <v>-23527</v>
      </c>
      <c r="G140" s="73">
        <f t="shared" si="9"/>
        <v>-0.12566096589148942</v>
      </c>
      <c r="H140" s="65"/>
    </row>
    <row r="141" spans="2:8" x14ac:dyDescent="0.25">
      <c r="B141" s="75">
        <v>12</v>
      </c>
      <c r="C141" s="70" t="s">
        <v>142</v>
      </c>
      <c r="D141" s="84">
        <v>123506</v>
      </c>
      <c r="E141" s="85">
        <v>105835</v>
      </c>
      <c r="F141" s="43">
        <f t="shared" si="8"/>
        <v>-17671</v>
      </c>
      <c r="G141" s="73">
        <f t="shared" si="9"/>
        <v>-0.14307806908166404</v>
      </c>
      <c r="H141" s="65"/>
    </row>
    <row r="142" spans="2:8" x14ac:dyDescent="0.25">
      <c r="B142" s="75">
        <v>13</v>
      </c>
      <c r="C142" s="70" t="s">
        <v>143</v>
      </c>
      <c r="D142" s="84">
        <v>437290</v>
      </c>
      <c r="E142" s="85">
        <v>371703</v>
      </c>
      <c r="F142" s="43">
        <f t="shared" si="8"/>
        <v>-65587</v>
      </c>
      <c r="G142" s="73">
        <f t="shared" si="9"/>
        <v>-0.14998513572228955</v>
      </c>
      <c r="H142" s="65"/>
    </row>
    <row r="143" spans="2:8" x14ac:dyDescent="0.25">
      <c r="B143" s="75">
        <v>14</v>
      </c>
      <c r="C143" s="70" t="s">
        <v>144</v>
      </c>
      <c r="D143" s="84">
        <v>767188</v>
      </c>
      <c r="E143" s="85">
        <v>673397</v>
      </c>
      <c r="F143" s="43">
        <f t="shared" si="8"/>
        <v>-93791</v>
      </c>
      <c r="G143" s="73">
        <f t="shared" si="9"/>
        <v>-0.12225295494715767</v>
      </c>
      <c r="H143" s="65"/>
    </row>
    <row r="144" spans="2:8" x14ac:dyDescent="0.25">
      <c r="B144" s="75">
        <v>15</v>
      </c>
      <c r="C144" s="70" t="s">
        <v>145</v>
      </c>
      <c r="D144" s="84">
        <v>416899</v>
      </c>
      <c r="E144" s="85">
        <v>359959</v>
      </c>
      <c r="F144" s="43">
        <f t="shared" si="8"/>
        <v>-56940</v>
      </c>
      <c r="G144" s="73">
        <f t="shared" si="9"/>
        <v>-0.13657984307949886</v>
      </c>
      <c r="H144" s="65"/>
    </row>
    <row r="145" spans="2:9" x14ac:dyDescent="0.25">
      <c r="B145" s="75">
        <v>16</v>
      </c>
      <c r="C145" s="70" t="s">
        <v>146</v>
      </c>
      <c r="D145" s="84">
        <v>428455</v>
      </c>
      <c r="E145" s="85">
        <v>386724</v>
      </c>
      <c r="F145" s="43">
        <f t="shared" si="8"/>
        <v>-41731</v>
      </c>
      <c r="G145" s="73">
        <f t="shared" si="9"/>
        <v>-9.7398793338857051E-2</v>
      </c>
      <c r="H145" s="65"/>
    </row>
    <row r="146" spans="2:9" x14ac:dyDescent="0.25">
      <c r="B146" s="75">
        <v>17</v>
      </c>
      <c r="C146" s="70" t="s">
        <v>147</v>
      </c>
      <c r="D146" s="84">
        <v>385508</v>
      </c>
      <c r="E146" s="85">
        <v>339497</v>
      </c>
      <c r="F146" s="43">
        <f t="shared" si="8"/>
        <v>-46011</v>
      </c>
      <c r="G146" s="73">
        <f t="shared" si="9"/>
        <v>-0.11935160878632869</v>
      </c>
      <c r="H146" s="65"/>
    </row>
    <row r="147" spans="2:9" x14ac:dyDescent="0.25">
      <c r="B147" s="75">
        <v>18</v>
      </c>
      <c r="C147" s="70" t="s">
        <v>148</v>
      </c>
      <c r="D147" s="84">
        <v>576428</v>
      </c>
      <c r="E147" s="85">
        <v>526482</v>
      </c>
      <c r="F147" s="43">
        <f t="shared" si="8"/>
        <v>-49946</v>
      </c>
      <c r="G147" s="73">
        <f t="shared" si="9"/>
        <v>-8.6647421707481243E-2</v>
      </c>
      <c r="H147" s="65"/>
    </row>
    <row r="148" spans="2:9" x14ac:dyDescent="0.25">
      <c r="B148" s="75">
        <v>19</v>
      </c>
      <c r="C148" s="70" t="s">
        <v>149</v>
      </c>
      <c r="D148" s="84">
        <v>696549</v>
      </c>
      <c r="E148" s="85">
        <v>640809</v>
      </c>
      <c r="F148" s="43">
        <f t="shared" si="8"/>
        <v>-55740</v>
      </c>
      <c r="G148" s="73">
        <f t="shared" si="9"/>
        <v>-8.0023085238798711E-2</v>
      </c>
      <c r="H148" s="65"/>
    </row>
    <row r="149" spans="2:9" x14ac:dyDescent="0.25">
      <c r="B149" s="75">
        <v>20</v>
      </c>
      <c r="C149" s="70" t="s">
        <v>150</v>
      </c>
      <c r="D149" s="84">
        <v>299470</v>
      </c>
      <c r="E149" s="85">
        <v>274482</v>
      </c>
      <c r="F149" s="43">
        <f t="shared" si="8"/>
        <v>-24988</v>
      </c>
      <c r="G149" s="73">
        <f t="shared" si="9"/>
        <v>-8.3440745316726211E-2</v>
      </c>
      <c r="H149" s="65"/>
    </row>
    <row r="150" spans="2:9" x14ac:dyDescent="0.25">
      <c r="B150" s="75">
        <v>21</v>
      </c>
      <c r="C150" s="74" t="s">
        <v>151</v>
      </c>
      <c r="D150" s="43">
        <v>72561</v>
      </c>
      <c r="E150" s="84">
        <v>65348</v>
      </c>
      <c r="F150" s="43">
        <f t="shared" si="8"/>
        <v>-7213</v>
      </c>
      <c r="G150" s="73">
        <f t="shared" si="9"/>
        <v>-9.940601700638084E-2</v>
      </c>
      <c r="H150" s="86"/>
      <c r="I150" s="31"/>
    </row>
    <row r="151" spans="2:9" x14ac:dyDescent="0.25">
      <c r="B151" s="69">
        <v>22</v>
      </c>
      <c r="C151" s="74" t="s">
        <v>293</v>
      </c>
      <c r="D151" s="43">
        <v>189802</v>
      </c>
      <c r="E151" s="84">
        <v>159634</v>
      </c>
      <c r="F151" s="43">
        <f t="shared" si="8"/>
        <v>-30168</v>
      </c>
      <c r="G151" s="73">
        <f t="shared" si="9"/>
        <v>-0.15894458435632922</v>
      </c>
      <c r="H151" s="86"/>
      <c r="I151" s="31"/>
    </row>
    <row r="152" spans="2:9" x14ac:dyDescent="0.25">
      <c r="B152" s="69">
        <v>23</v>
      </c>
      <c r="C152" s="74" t="s">
        <v>294</v>
      </c>
      <c r="D152" s="43">
        <v>104675</v>
      </c>
      <c r="E152" s="84">
        <v>94667</v>
      </c>
      <c r="F152" s="43">
        <f t="shared" si="8"/>
        <v>-10008</v>
      </c>
      <c r="G152" s="73">
        <f t="shared" si="9"/>
        <v>-9.5610222116073562E-2</v>
      </c>
      <c r="H152" s="86"/>
      <c r="I152" s="31"/>
    </row>
    <row r="153" spans="2:9" x14ac:dyDescent="0.25">
      <c r="B153" s="75">
        <v>24</v>
      </c>
      <c r="C153" s="74" t="s">
        <v>295</v>
      </c>
      <c r="D153" s="43">
        <v>0</v>
      </c>
      <c r="E153" s="84">
        <v>0</v>
      </c>
      <c r="F153" s="43">
        <f t="shared" si="8"/>
        <v>0</v>
      </c>
      <c r="G153" s="73" t="e">
        <f t="shared" si="9"/>
        <v>#DIV/0!</v>
      </c>
      <c r="H153" s="86"/>
      <c r="I153" s="31"/>
    </row>
    <row r="154" spans="2:9" s="31" customFormat="1" x14ac:dyDescent="0.25">
      <c r="B154" s="40"/>
      <c r="C154" s="80" t="s">
        <v>29</v>
      </c>
      <c r="D154" s="48">
        <f>SUM(D130:D153)</f>
        <v>7270889</v>
      </c>
      <c r="E154" s="48">
        <f>SUM(E130:E153)</f>
        <v>6497969</v>
      </c>
      <c r="F154" s="48">
        <f t="shared" si="8"/>
        <v>-772920</v>
      </c>
      <c r="G154" s="44">
        <f t="shared" si="9"/>
        <v>-0.10630336950543462</v>
      </c>
      <c r="H154" s="65"/>
      <c r="I154" s="26"/>
    </row>
    <row r="155" spans="2:9" s="31" customFormat="1" ht="12.95" customHeight="1" x14ac:dyDescent="0.25">
      <c r="B155" s="53"/>
      <c r="C155" s="79"/>
      <c r="D155" s="79"/>
      <c r="E155" s="79"/>
      <c r="F155" s="87"/>
      <c r="G155" s="56"/>
      <c r="H155" s="65"/>
      <c r="I155" s="26"/>
    </row>
    <row r="156" spans="2:9" x14ac:dyDescent="0.25">
      <c r="B156" s="419" t="s">
        <v>219</v>
      </c>
      <c r="C156" s="419"/>
      <c r="D156" s="419"/>
      <c r="E156" s="419"/>
      <c r="F156" s="419"/>
      <c r="G156" s="419"/>
      <c r="H156" s="65"/>
    </row>
    <row r="157" spans="2:9" ht="30" x14ac:dyDescent="0.25">
      <c r="B157" s="37" t="s">
        <v>22</v>
      </c>
      <c r="C157" s="37" t="s">
        <v>23</v>
      </c>
      <c r="D157" s="37" t="s">
        <v>226</v>
      </c>
      <c r="E157" s="37" t="s">
        <v>193</v>
      </c>
      <c r="F157" s="67" t="s">
        <v>6</v>
      </c>
      <c r="G157" s="37" t="s">
        <v>30</v>
      </c>
      <c r="H157" s="65"/>
    </row>
    <row r="158" spans="2:9" ht="18.75" customHeight="1" x14ac:dyDescent="0.25">
      <c r="B158" s="68" t="s">
        <v>238</v>
      </c>
      <c r="C158" s="68" t="s">
        <v>239</v>
      </c>
      <c r="D158" s="68" t="s">
        <v>240</v>
      </c>
      <c r="E158" s="68" t="s">
        <v>241</v>
      </c>
      <c r="F158" s="37" t="s">
        <v>31</v>
      </c>
      <c r="G158" s="37">
        <v>6</v>
      </c>
      <c r="H158" s="65"/>
    </row>
    <row r="159" spans="2:9" x14ac:dyDescent="0.25">
      <c r="B159" s="75">
        <v>1</v>
      </c>
      <c r="C159" s="70" t="s">
        <v>155</v>
      </c>
      <c r="D159" s="84">
        <v>87764</v>
      </c>
      <c r="E159" s="85">
        <v>83893</v>
      </c>
      <c r="F159" s="43">
        <f t="shared" ref="F159:F183" si="10">E159-D159</f>
        <v>-3871</v>
      </c>
      <c r="G159" s="73">
        <f t="shared" ref="G159:G183" si="11">F159/D159</f>
        <v>-4.4106923111982131E-2</v>
      </c>
      <c r="H159" s="65"/>
    </row>
    <row r="160" spans="2:9" x14ac:dyDescent="0.25">
      <c r="B160" s="75">
        <v>2</v>
      </c>
      <c r="C160" s="70" t="s">
        <v>132</v>
      </c>
      <c r="D160" s="84">
        <v>182524</v>
      </c>
      <c r="E160" s="85">
        <v>172573</v>
      </c>
      <c r="F160" s="43">
        <f t="shared" si="10"/>
        <v>-9951</v>
      </c>
      <c r="G160" s="73">
        <f t="shared" si="11"/>
        <v>-5.4518857794043522E-2</v>
      </c>
      <c r="H160" s="65"/>
    </row>
    <row r="161" spans="2:9" x14ac:dyDescent="0.25">
      <c r="B161" s="75">
        <v>3</v>
      </c>
      <c r="C161" s="70" t="s">
        <v>133</v>
      </c>
      <c r="D161" s="84">
        <v>183811</v>
      </c>
      <c r="E161" s="85">
        <v>173780</v>
      </c>
      <c r="F161" s="43">
        <f t="shared" si="10"/>
        <v>-10031</v>
      </c>
      <c r="G161" s="73">
        <f t="shared" si="11"/>
        <v>-5.4572359652033886E-2</v>
      </c>
      <c r="H161" s="65"/>
    </row>
    <row r="162" spans="2:9" x14ac:dyDescent="0.25">
      <c r="B162" s="75">
        <v>4</v>
      </c>
      <c r="C162" s="70" t="s">
        <v>287</v>
      </c>
      <c r="D162" s="84">
        <v>226909</v>
      </c>
      <c r="E162" s="85">
        <v>205777</v>
      </c>
      <c r="F162" s="43">
        <f t="shared" si="10"/>
        <v>-21132</v>
      </c>
      <c r="G162" s="73">
        <f t="shared" si="11"/>
        <v>-9.3129845003944306E-2</v>
      </c>
      <c r="H162" s="65"/>
    </row>
    <row r="163" spans="2:9" x14ac:dyDescent="0.25">
      <c r="B163" s="75">
        <v>5</v>
      </c>
      <c r="C163" s="70" t="s">
        <v>135</v>
      </c>
      <c r="D163" s="84">
        <v>189731</v>
      </c>
      <c r="E163" s="85">
        <v>177358</v>
      </c>
      <c r="F163" s="43">
        <f t="shared" si="10"/>
        <v>-12373</v>
      </c>
      <c r="G163" s="73">
        <f t="shared" si="11"/>
        <v>-6.5213381050012911E-2</v>
      </c>
      <c r="H163" s="65" t="s">
        <v>15</v>
      </c>
    </row>
    <row r="164" spans="2:9" x14ac:dyDescent="0.25">
      <c r="B164" s="75">
        <v>6</v>
      </c>
      <c r="C164" s="70" t="s">
        <v>136</v>
      </c>
      <c r="D164" s="84">
        <v>101770</v>
      </c>
      <c r="E164" s="85">
        <v>88822</v>
      </c>
      <c r="F164" s="43">
        <f t="shared" si="10"/>
        <v>-12948</v>
      </c>
      <c r="G164" s="73">
        <f t="shared" si="11"/>
        <v>-0.12722806327994499</v>
      </c>
      <c r="H164" s="65"/>
    </row>
    <row r="165" spans="2:9" x14ac:dyDescent="0.25">
      <c r="B165" s="75">
        <v>7</v>
      </c>
      <c r="C165" s="70" t="s">
        <v>137</v>
      </c>
      <c r="D165" s="84">
        <v>181010</v>
      </c>
      <c r="E165" s="85">
        <v>169326</v>
      </c>
      <c r="F165" s="43">
        <f t="shared" si="10"/>
        <v>-11684</v>
      </c>
      <c r="G165" s="73">
        <f t="shared" si="11"/>
        <v>-6.4548919949174083E-2</v>
      </c>
      <c r="H165" s="65"/>
    </row>
    <row r="166" spans="2:9" x14ac:dyDescent="0.25">
      <c r="B166" s="75">
        <v>8</v>
      </c>
      <c r="C166" s="70" t="s">
        <v>138</v>
      </c>
      <c r="D166" s="84">
        <v>29001</v>
      </c>
      <c r="E166" s="85">
        <v>28389</v>
      </c>
      <c r="F166" s="43">
        <f t="shared" si="10"/>
        <v>-612</v>
      </c>
      <c r="G166" s="73">
        <f t="shared" si="11"/>
        <v>-2.1102720595841524E-2</v>
      </c>
      <c r="H166" s="65"/>
    </row>
    <row r="167" spans="2:9" x14ac:dyDescent="0.25">
      <c r="B167" s="75">
        <v>9</v>
      </c>
      <c r="C167" s="70" t="s">
        <v>139</v>
      </c>
      <c r="D167" s="84">
        <v>241876</v>
      </c>
      <c r="E167" s="85">
        <v>212934</v>
      </c>
      <c r="F167" s="43">
        <f t="shared" si="10"/>
        <v>-28942</v>
      </c>
      <c r="G167" s="73">
        <f t="shared" si="11"/>
        <v>-0.11965635284195207</v>
      </c>
      <c r="H167" s="65"/>
    </row>
    <row r="168" spans="2:9" x14ac:dyDescent="0.25">
      <c r="B168" s="75">
        <v>10</v>
      </c>
      <c r="C168" s="70" t="s">
        <v>140</v>
      </c>
      <c r="D168" s="84">
        <v>201113</v>
      </c>
      <c r="E168" s="85">
        <v>188339</v>
      </c>
      <c r="F168" s="43">
        <f t="shared" si="10"/>
        <v>-12774</v>
      </c>
      <c r="G168" s="73">
        <f t="shared" si="11"/>
        <v>-6.3516530507724517E-2</v>
      </c>
      <c r="H168" s="65"/>
    </row>
    <row r="169" spans="2:9" x14ac:dyDescent="0.25">
      <c r="B169" s="75">
        <v>11</v>
      </c>
      <c r="C169" s="70" t="s">
        <v>141</v>
      </c>
      <c r="D169" s="84">
        <v>114083</v>
      </c>
      <c r="E169" s="85">
        <v>100056</v>
      </c>
      <c r="F169" s="43">
        <f t="shared" si="10"/>
        <v>-14027</v>
      </c>
      <c r="G169" s="73">
        <f t="shared" si="11"/>
        <v>-0.12295434026103802</v>
      </c>
      <c r="H169" s="65"/>
      <c r="I169" s="49"/>
    </row>
    <row r="170" spans="2:9" x14ac:dyDescent="0.25">
      <c r="B170" s="75">
        <v>12</v>
      </c>
      <c r="C170" s="70" t="s">
        <v>142</v>
      </c>
      <c r="D170" s="84">
        <v>143623</v>
      </c>
      <c r="E170" s="85">
        <v>121049</v>
      </c>
      <c r="F170" s="43">
        <f t="shared" si="10"/>
        <v>-22574</v>
      </c>
      <c r="G170" s="73">
        <f t="shared" si="11"/>
        <v>-0.1571753827729542</v>
      </c>
      <c r="H170" s="65"/>
      <c r="I170" s="26" t="s">
        <v>15</v>
      </c>
    </row>
    <row r="171" spans="2:9" x14ac:dyDescent="0.25">
      <c r="B171" s="75">
        <v>13</v>
      </c>
      <c r="C171" s="70" t="s">
        <v>143</v>
      </c>
      <c r="D171" s="84">
        <v>265146</v>
      </c>
      <c r="E171" s="85">
        <v>234010</v>
      </c>
      <c r="F171" s="43">
        <f t="shared" si="10"/>
        <v>-31136</v>
      </c>
      <c r="G171" s="73">
        <f t="shared" si="11"/>
        <v>-0.11742964253656477</v>
      </c>
      <c r="H171" s="65"/>
    </row>
    <row r="172" spans="2:9" x14ac:dyDescent="0.25">
      <c r="B172" s="75">
        <v>14</v>
      </c>
      <c r="C172" s="70" t="s">
        <v>144</v>
      </c>
      <c r="D172" s="84">
        <v>502002</v>
      </c>
      <c r="E172" s="85">
        <v>443839</v>
      </c>
      <c r="F172" s="43">
        <f t="shared" si="10"/>
        <v>-58163</v>
      </c>
      <c r="G172" s="73">
        <f t="shared" si="11"/>
        <v>-0.1158620881988518</v>
      </c>
      <c r="H172" s="65"/>
    </row>
    <row r="173" spans="2:9" x14ac:dyDescent="0.25">
      <c r="B173" s="75">
        <v>15</v>
      </c>
      <c r="C173" s="70" t="s">
        <v>145</v>
      </c>
      <c r="D173" s="84">
        <v>301158</v>
      </c>
      <c r="E173" s="85">
        <v>263603</v>
      </c>
      <c r="F173" s="43">
        <f t="shared" si="10"/>
        <v>-37555</v>
      </c>
      <c r="G173" s="73">
        <f t="shared" si="11"/>
        <v>-0.12470198367634265</v>
      </c>
      <c r="H173" s="65"/>
    </row>
    <row r="174" spans="2:9" x14ac:dyDescent="0.25">
      <c r="B174" s="75">
        <v>16</v>
      </c>
      <c r="C174" s="70" t="s">
        <v>146</v>
      </c>
      <c r="D174" s="84">
        <v>236566</v>
      </c>
      <c r="E174" s="85">
        <v>218224</v>
      </c>
      <c r="F174" s="43">
        <f t="shared" si="10"/>
        <v>-18342</v>
      </c>
      <c r="G174" s="73">
        <f t="shared" si="11"/>
        <v>-7.7534387866388235E-2</v>
      </c>
      <c r="H174" s="65"/>
    </row>
    <row r="175" spans="2:9" x14ac:dyDescent="0.25">
      <c r="B175" s="75">
        <v>17</v>
      </c>
      <c r="C175" s="70" t="s">
        <v>147</v>
      </c>
      <c r="D175" s="84">
        <v>251797</v>
      </c>
      <c r="E175" s="85">
        <v>222921</v>
      </c>
      <c r="F175" s="43">
        <f t="shared" si="10"/>
        <v>-28876</v>
      </c>
      <c r="G175" s="73">
        <f t="shared" si="11"/>
        <v>-0.11467968244260257</v>
      </c>
      <c r="H175" s="65"/>
    </row>
    <row r="176" spans="2:9" x14ac:dyDescent="0.25">
      <c r="B176" s="75">
        <v>18</v>
      </c>
      <c r="C176" s="70" t="s">
        <v>148</v>
      </c>
      <c r="D176" s="84">
        <v>390875</v>
      </c>
      <c r="E176" s="85">
        <v>366321</v>
      </c>
      <c r="F176" s="43">
        <f t="shared" si="10"/>
        <v>-24554</v>
      </c>
      <c r="G176" s="73">
        <f t="shared" si="11"/>
        <v>-6.2818036456667739E-2</v>
      </c>
      <c r="H176" s="65"/>
    </row>
    <row r="177" spans="2:9" x14ac:dyDescent="0.25">
      <c r="B177" s="75">
        <v>19</v>
      </c>
      <c r="C177" s="70" t="s">
        <v>149</v>
      </c>
      <c r="D177" s="84">
        <v>413244</v>
      </c>
      <c r="E177" s="85">
        <v>387912</v>
      </c>
      <c r="F177" s="43">
        <f t="shared" si="10"/>
        <v>-25332</v>
      </c>
      <c r="G177" s="73">
        <f t="shared" si="11"/>
        <v>-6.1300345558556207E-2</v>
      </c>
      <c r="H177" s="65"/>
      <c r="I177" s="26" t="s">
        <v>15</v>
      </c>
    </row>
    <row r="178" spans="2:9" x14ac:dyDescent="0.25">
      <c r="B178" s="75">
        <v>20</v>
      </c>
      <c r="C178" s="70" t="s">
        <v>150</v>
      </c>
      <c r="D178" s="84">
        <v>177830</v>
      </c>
      <c r="E178" s="85">
        <v>167907</v>
      </c>
      <c r="F178" s="43">
        <f t="shared" si="10"/>
        <v>-9923</v>
      </c>
      <c r="G178" s="73">
        <f t="shared" si="11"/>
        <v>-5.5800483607940168E-2</v>
      </c>
      <c r="H178" s="65"/>
    </row>
    <row r="179" spans="2:9" x14ac:dyDescent="0.25">
      <c r="B179" s="75">
        <v>21</v>
      </c>
      <c r="C179" s="74" t="s">
        <v>151</v>
      </c>
      <c r="D179" s="43">
        <v>49292</v>
      </c>
      <c r="E179" s="84">
        <v>44857</v>
      </c>
      <c r="F179" s="43">
        <f t="shared" si="10"/>
        <v>-4435</v>
      </c>
      <c r="G179" s="73">
        <f t="shared" si="11"/>
        <v>-8.9974032297330198E-2</v>
      </c>
      <c r="H179" s="65"/>
    </row>
    <row r="180" spans="2:9" x14ac:dyDescent="0.25">
      <c r="B180" s="69">
        <v>22</v>
      </c>
      <c r="C180" s="74" t="s">
        <v>293</v>
      </c>
      <c r="D180" s="43">
        <v>117873</v>
      </c>
      <c r="E180" s="84">
        <v>101398</v>
      </c>
      <c r="F180" s="43">
        <f t="shared" si="10"/>
        <v>-16475</v>
      </c>
      <c r="G180" s="73">
        <f t="shared" si="11"/>
        <v>-0.13976907349435408</v>
      </c>
      <c r="H180" s="65"/>
    </row>
    <row r="181" spans="2:9" x14ac:dyDescent="0.25">
      <c r="B181" s="69">
        <v>23</v>
      </c>
      <c r="C181" s="74" t="s">
        <v>294</v>
      </c>
      <c r="D181" s="43">
        <v>62276</v>
      </c>
      <c r="E181" s="84">
        <v>57685</v>
      </c>
      <c r="F181" s="43">
        <f t="shared" si="10"/>
        <v>-4591</v>
      </c>
      <c r="G181" s="73">
        <f t="shared" si="11"/>
        <v>-7.372021324426746E-2</v>
      </c>
      <c r="H181" s="65"/>
    </row>
    <row r="182" spans="2:9" x14ac:dyDescent="0.25">
      <c r="B182" s="75">
        <v>24</v>
      </c>
      <c r="C182" s="74" t="s">
        <v>295</v>
      </c>
      <c r="D182" s="43">
        <v>0</v>
      </c>
      <c r="E182" s="84">
        <v>0</v>
      </c>
      <c r="F182" s="43">
        <f t="shared" si="10"/>
        <v>0</v>
      </c>
      <c r="G182" s="73" t="e">
        <f t="shared" si="11"/>
        <v>#DIV/0!</v>
      </c>
      <c r="H182" s="65"/>
    </row>
    <row r="183" spans="2:9" x14ac:dyDescent="0.25">
      <c r="B183" s="75"/>
      <c r="C183" s="76" t="s">
        <v>29</v>
      </c>
      <c r="D183" s="48">
        <f>SUM(D159:D182)</f>
        <v>4651274</v>
      </c>
      <c r="E183" s="48">
        <f t="shared" ref="E183" si="12">SUM(E159:E182)</f>
        <v>4230973</v>
      </c>
      <c r="F183" s="48">
        <f t="shared" si="10"/>
        <v>-420301</v>
      </c>
      <c r="G183" s="44">
        <f t="shared" si="11"/>
        <v>-9.0362554431323544E-2</v>
      </c>
      <c r="H183" s="65"/>
    </row>
    <row r="184" spans="2:9" ht="12.95" customHeight="1" x14ac:dyDescent="0.25">
      <c r="B184" s="81"/>
      <c r="C184" s="78"/>
      <c r="D184" s="88"/>
      <c r="E184" s="89"/>
      <c r="F184" s="90"/>
      <c r="G184" s="91"/>
      <c r="H184" s="65"/>
    </row>
    <row r="185" spans="2:9" ht="13.9" customHeight="1" x14ac:dyDescent="0.25">
      <c r="B185" s="420" t="s">
        <v>296</v>
      </c>
      <c r="C185" s="420"/>
      <c r="D185" s="420"/>
      <c r="E185" s="420"/>
      <c r="F185" s="420"/>
      <c r="G185" s="420"/>
      <c r="H185" s="420"/>
    </row>
    <row r="186" spans="2:9" ht="45" x14ac:dyDescent="0.25">
      <c r="B186" s="37" t="s">
        <v>22</v>
      </c>
      <c r="C186" s="37" t="s">
        <v>23</v>
      </c>
      <c r="D186" s="37" t="s">
        <v>350</v>
      </c>
      <c r="E186" s="37" t="s">
        <v>193</v>
      </c>
      <c r="F186" s="67" t="s">
        <v>6</v>
      </c>
      <c r="G186" s="37" t="s">
        <v>30</v>
      </c>
      <c r="H186" s="65"/>
    </row>
    <row r="187" spans="2:9" ht="24.75" customHeight="1" x14ac:dyDescent="0.25">
      <c r="B187" s="68" t="s">
        <v>238</v>
      </c>
      <c r="C187" s="68" t="s">
        <v>239</v>
      </c>
      <c r="D187" s="68" t="s">
        <v>240</v>
      </c>
      <c r="E187" s="68" t="s">
        <v>241</v>
      </c>
      <c r="F187" s="37" t="s">
        <v>31</v>
      </c>
      <c r="G187" s="68" t="s">
        <v>288</v>
      </c>
      <c r="H187" s="65"/>
    </row>
    <row r="188" spans="2:9" x14ac:dyDescent="0.25">
      <c r="B188" s="75">
        <v>1</v>
      </c>
      <c r="C188" s="92" t="s">
        <v>155</v>
      </c>
      <c r="D188" s="71">
        <v>114538</v>
      </c>
      <c r="E188" s="85">
        <v>91709</v>
      </c>
      <c r="F188" s="43">
        <f t="shared" ref="F188:F212" si="13">E188-D188</f>
        <v>-22829</v>
      </c>
      <c r="G188" s="73">
        <f t="shared" ref="G188:G212" si="14">F188/D188</f>
        <v>-0.19931376486406258</v>
      </c>
      <c r="H188" s="65"/>
    </row>
    <row r="189" spans="2:9" x14ac:dyDescent="0.25">
      <c r="B189" s="75">
        <v>2</v>
      </c>
      <c r="C189" s="92" t="s">
        <v>132</v>
      </c>
      <c r="D189" s="71">
        <v>249066</v>
      </c>
      <c r="E189" s="85">
        <v>295054</v>
      </c>
      <c r="F189" s="43">
        <f t="shared" si="13"/>
        <v>45988</v>
      </c>
      <c r="G189" s="73">
        <f t="shared" si="14"/>
        <v>0.18464182184641822</v>
      </c>
      <c r="H189" s="65"/>
    </row>
    <row r="190" spans="2:9" x14ac:dyDescent="0.25">
      <c r="B190" s="75">
        <v>3</v>
      </c>
      <c r="C190" s="92" t="s">
        <v>133</v>
      </c>
      <c r="D190" s="71">
        <v>356997</v>
      </c>
      <c r="E190" s="85">
        <v>320800</v>
      </c>
      <c r="F190" s="43">
        <f t="shared" si="13"/>
        <v>-36197</v>
      </c>
      <c r="G190" s="73">
        <f t="shared" si="14"/>
        <v>-0.10139300890483674</v>
      </c>
      <c r="H190" s="65"/>
    </row>
    <row r="191" spans="2:9" x14ac:dyDescent="0.25">
      <c r="B191" s="75">
        <v>4</v>
      </c>
      <c r="C191" s="92" t="s">
        <v>287</v>
      </c>
      <c r="D191" s="71">
        <v>382353</v>
      </c>
      <c r="E191" s="85">
        <v>321993</v>
      </c>
      <c r="F191" s="43">
        <f t="shared" si="13"/>
        <v>-60360</v>
      </c>
      <c r="G191" s="73">
        <f t="shared" si="14"/>
        <v>-0.15786459109775522</v>
      </c>
      <c r="H191" s="65"/>
    </row>
    <row r="192" spans="2:9" x14ac:dyDescent="0.25">
      <c r="B192" s="75">
        <v>5</v>
      </c>
      <c r="C192" s="92" t="s">
        <v>135</v>
      </c>
      <c r="D192" s="71">
        <v>233518</v>
      </c>
      <c r="E192" s="85">
        <v>215851</v>
      </c>
      <c r="F192" s="43">
        <f t="shared" si="13"/>
        <v>-17667</v>
      </c>
      <c r="G192" s="73">
        <f t="shared" si="14"/>
        <v>-7.5655838093851444E-2</v>
      </c>
      <c r="H192" s="65"/>
    </row>
    <row r="193" spans="2:9" x14ac:dyDescent="0.25">
      <c r="B193" s="75">
        <v>6</v>
      </c>
      <c r="C193" s="92" t="s">
        <v>136</v>
      </c>
      <c r="D193" s="71">
        <v>137224</v>
      </c>
      <c r="E193" s="85">
        <v>115723</v>
      </c>
      <c r="F193" s="43">
        <f t="shared" si="13"/>
        <v>-21501</v>
      </c>
      <c r="G193" s="73">
        <f t="shared" si="14"/>
        <v>-0.15668541946015274</v>
      </c>
      <c r="H193" s="65"/>
    </row>
    <row r="194" spans="2:9" x14ac:dyDescent="0.25">
      <c r="B194" s="75">
        <v>7</v>
      </c>
      <c r="C194" s="92" t="s">
        <v>137</v>
      </c>
      <c r="D194" s="71">
        <v>373916</v>
      </c>
      <c r="E194" s="85">
        <v>337056</v>
      </c>
      <c r="F194" s="43">
        <f t="shared" si="13"/>
        <v>-36860</v>
      </c>
      <c r="G194" s="73">
        <f t="shared" si="14"/>
        <v>-9.857829031119289E-2</v>
      </c>
      <c r="H194" s="65"/>
    </row>
    <row r="195" spans="2:9" x14ac:dyDescent="0.25">
      <c r="B195" s="75">
        <v>8</v>
      </c>
      <c r="C195" s="92" t="s">
        <v>138</v>
      </c>
      <c r="D195" s="71">
        <v>56765</v>
      </c>
      <c r="E195" s="85">
        <v>49891</v>
      </c>
      <c r="F195" s="43">
        <f t="shared" si="13"/>
        <v>-6874</v>
      </c>
      <c r="G195" s="73">
        <f t="shared" si="14"/>
        <v>-0.12109574561789835</v>
      </c>
      <c r="H195" s="65"/>
    </row>
    <row r="196" spans="2:9" x14ac:dyDescent="0.25">
      <c r="B196" s="75">
        <v>9</v>
      </c>
      <c r="C196" s="92" t="s">
        <v>139</v>
      </c>
      <c r="D196" s="71">
        <v>249775</v>
      </c>
      <c r="E196" s="85">
        <v>305779</v>
      </c>
      <c r="F196" s="43">
        <f t="shared" si="13"/>
        <v>56004</v>
      </c>
      <c r="G196" s="73">
        <f t="shared" si="14"/>
        <v>0.22421779601641478</v>
      </c>
      <c r="H196" s="65"/>
    </row>
    <row r="197" spans="2:9" x14ac:dyDescent="0.25">
      <c r="B197" s="75">
        <v>10</v>
      </c>
      <c r="C197" s="92" t="s">
        <v>140</v>
      </c>
      <c r="D197" s="71">
        <v>315769</v>
      </c>
      <c r="E197" s="85">
        <v>281877</v>
      </c>
      <c r="F197" s="43">
        <f t="shared" si="13"/>
        <v>-33892</v>
      </c>
      <c r="G197" s="73">
        <f t="shared" si="14"/>
        <v>-0.10733162533370913</v>
      </c>
      <c r="H197" s="65"/>
    </row>
    <row r="198" spans="2:9" x14ac:dyDescent="0.25">
      <c r="B198" s="75">
        <v>11</v>
      </c>
      <c r="C198" s="92" t="s">
        <v>141</v>
      </c>
      <c r="D198" s="71">
        <v>159489</v>
      </c>
      <c r="E198" s="85">
        <v>163699</v>
      </c>
      <c r="F198" s="43">
        <f t="shared" si="13"/>
        <v>4210</v>
      </c>
      <c r="G198" s="73">
        <f t="shared" si="14"/>
        <v>2.6396804795315039E-2</v>
      </c>
      <c r="H198" s="65"/>
    </row>
    <row r="199" spans="2:9" x14ac:dyDescent="0.25">
      <c r="B199" s="75">
        <v>12</v>
      </c>
      <c r="C199" s="92" t="s">
        <v>142</v>
      </c>
      <c r="D199" s="71">
        <v>138145</v>
      </c>
      <c r="E199" s="85">
        <v>105835</v>
      </c>
      <c r="F199" s="43">
        <f t="shared" si="13"/>
        <v>-32310</v>
      </c>
      <c r="G199" s="73">
        <f t="shared" si="14"/>
        <v>-0.23388468638025264</v>
      </c>
      <c r="H199" s="65"/>
    </row>
    <row r="200" spans="2:9" x14ac:dyDescent="0.25">
      <c r="B200" s="75">
        <v>13</v>
      </c>
      <c r="C200" s="92" t="s">
        <v>143</v>
      </c>
      <c r="D200" s="71">
        <v>437266</v>
      </c>
      <c r="E200" s="85">
        <v>371703</v>
      </c>
      <c r="F200" s="43">
        <f t="shared" si="13"/>
        <v>-65563</v>
      </c>
      <c r="G200" s="73">
        <f t="shared" si="14"/>
        <v>-0.14993848138204205</v>
      </c>
      <c r="H200" s="65"/>
    </row>
    <row r="201" spans="2:9" x14ac:dyDescent="0.25">
      <c r="B201" s="75">
        <v>14</v>
      </c>
      <c r="C201" s="92" t="s">
        <v>144</v>
      </c>
      <c r="D201" s="71">
        <v>622565</v>
      </c>
      <c r="E201" s="85">
        <v>673397</v>
      </c>
      <c r="F201" s="43">
        <f t="shared" si="13"/>
        <v>50832</v>
      </c>
      <c r="G201" s="73">
        <f t="shared" si="14"/>
        <v>8.164930569498767E-2</v>
      </c>
      <c r="H201" s="65"/>
    </row>
    <row r="202" spans="2:9" x14ac:dyDescent="0.25">
      <c r="B202" s="75">
        <v>15</v>
      </c>
      <c r="C202" s="92" t="s">
        <v>145</v>
      </c>
      <c r="D202" s="71">
        <v>426153</v>
      </c>
      <c r="E202" s="85">
        <v>359959</v>
      </c>
      <c r="F202" s="43">
        <f t="shared" si="13"/>
        <v>-66194</v>
      </c>
      <c r="G202" s="73">
        <f t="shared" si="14"/>
        <v>-0.15532918928178377</v>
      </c>
      <c r="H202" s="65"/>
    </row>
    <row r="203" spans="2:9" x14ac:dyDescent="0.25">
      <c r="B203" s="75">
        <v>16</v>
      </c>
      <c r="C203" s="92" t="s">
        <v>146</v>
      </c>
      <c r="D203" s="71">
        <v>446008</v>
      </c>
      <c r="E203" s="85">
        <v>386724</v>
      </c>
      <c r="F203" s="43">
        <f t="shared" si="13"/>
        <v>-59284</v>
      </c>
      <c r="G203" s="73">
        <f t="shared" si="14"/>
        <v>-0.13292138257609729</v>
      </c>
      <c r="H203" s="65"/>
    </row>
    <row r="204" spans="2:9" x14ac:dyDescent="0.25">
      <c r="B204" s="75">
        <v>17</v>
      </c>
      <c r="C204" s="92" t="s">
        <v>147</v>
      </c>
      <c r="D204" s="71">
        <v>397158</v>
      </c>
      <c r="E204" s="85">
        <v>339497</v>
      </c>
      <c r="F204" s="43">
        <f t="shared" si="13"/>
        <v>-57661</v>
      </c>
      <c r="G204" s="73">
        <f t="shared" si="14"/>
        <v>-0.14518403255127682</v>
      </c>
      <c r="H204" s="65"/>
    </row>
    <row r="205" spans="2:9" x14ac:dyDescent="0.25">
      <c r="B205" s="75">
        <v>18</v>
      </c>
      <c r="C205" s="92" t="s">
        <v>148</v>
      </c>
      <c r="D205" s="71">
        <v>534952</v>
      </c>
      <c r="E205" s="85">
        <v>526482</v>
      </c>
      <c r="F205" s="43">
        <f t="shared" si="13"/>
        <v>-8470</v>
      </c>
      <c r="G205" s="73">
        <f t="shared" si="14"/>
        <v>-1.5833196249383123E-2</v>
      </c>
      <c r="H205" s="65"/>
    </row>
    <row r="206" spans="2:9" x14ac:dyDescent="0.25">
      <c r="B206" s="75">
        <v>19</v>
      </c>
      <c r="C206" s="92" t="s">
        <v>149</v>
      </c>
      <c r="D206" s="71">
        <v>813481</v>
      </c>
      <c r="E206" s="85">
        <v>640809</v>
      </c>
      <c r="F206" s="43">
        <f t="shared" si="13"/>
        <v>-172672</v>
      </c>
      <c r="G206" s="73">
        <f t="shared" si="14"/>
        <v>-0.21226310141232554</v>
      </c>
      <c r="H206" s="65"/>
    </row>
    <row r="207" spans="2:9" x14ac:dyDescent="0.25">
      <c r="B207" s="75">
        <v>20</v>
      </c>
      <c r="C207" s="92" t="s">
        <v>150</v>
      </c>
      <c r="D207" s="71">
        <v>300102</v>
      </c>
      <c r="E207" s="85">
        <v>274482</v>
      </c>
      <c r="F207" s="43">
        <f t="shared" si="13"/>
        <v>-25620</v>
      </c>
      <c r="G207" s="73">
        <f t="shared" si="14"/>
        <v>-8.5370973868884578E-2</v>
      </c>
      <c r="H207" s="65"/>
    </row>
    <row r="208" spans="2:9" x14ac:dyDescent="0.25">
      <c r="B208" s="75">
        <v>21</v>
      </c>
      <c r="C208" s="74" t="s">
        <v>151</v>
      </c>
      <c r="D208" s="72">
        <v>78476</v>
      </c>
      <c r="E208" s="84">
        <v>65348</v>
      </c>
      <c r="F208" s="43">
        <f t="shared" si="13"/>
        <v>-13128</v>
      </c>
      <c r="G208" s="73">
        <f t="shared" si="14"/>
        <v>-0.16728681380294613</v>
      </c>
      <c r="H208" s="86"/>
      <c r="I208" s="31"/>
    </row>
    <row r="209" spans="2:9" x14ac:dyDescent="0.25">
      <c r="B209" s="69">
        <v>22</v>
      </c>
      <c r="C209" s="74" t="s">
        <v>293</v>
      </c>
      <c r="D209" s="72">
        <v>181928</v>
      </c>
      <c r="E209" s="84">
        <v>159634</v>
      </c>
      <c r="F209" s="43">
        <f t="shared" si="13"/>
        <v>-22294</v>
      </c>
      <c r="G209" s="73">
        <f t="shared" si="14"/>
        <v>-0.12254298403764126</v>
      </c>
      <c r="H209" s="86"/>
      <c r="I209" s="31"/>
    </row>
    <row r="210" spans="2:9" x14ac:dyDescent="0.25">
      <c r="B210" s="69">
        <v>23</v>
      </c>
      <c r="C210" s="74" t="s">
        <v>294</v>
      </c>
      <c r="D210" s="72">
        <v>111761</v>
      </c>
      <c r="E210" s="84">
        <v>94667</v>
      </c>
      <c r="F210" s="43">
        <f t="shared" si="13"/>
        <v>-17094</v>
      </c>
      <c r="G210" s="73">
        <f t="shared" si="14"/>
        <v>-0.15295138733547481</v>
      </c>
      <c r="H210" s="86"/>
      <c r="I210" s="31"/>
    </row>
    <row r="211" spans="2:9" x14ac:dyDescent="0.25">
      <c r="B211" s="75">
        <v>24</v>
      </c>
      <c r="C211" s="74" t="s">
        <v>295</v>
      </c>
      <c r="D211" s="72">
        <v>0</v>
      </c>
      <c r="E211" s="84">
        <v>0</v>
      </c>
      <c r="F211" s="43">
        <f t="shared" si="13"/>
        <v>0</v>
      </c>
      <c r="G211" s="73" t="e">
        <f t="shared" si="14"/>
        <v>#DIV/0!</v>
      </c>
      <c r="H211" s="86"/>
      <c r="I211" s="31"/>
    </row>
    <row r="212" spans="2:9" s="31" customFormat="1" x14ac:dyDescent="0.25">
      <c r="B212" s="40"/>
      <c r="C212" s="80" t="s">
        <v>29</v>
      </c>
      <c r="D212" s="80">
        <f>SUM(D188:D211)</f>
        <v>7117405</v>
      </c>
      <c r="E212" s="80">
        <f>SUM(E188:E211)</f>
        <v>6497969</v>
      </c>
      <c r="F212" s="48">
        <f t="shared" si="13"/>
        <v>-619436</v>
      </c>
      <c r="G212" s="44">
        <f t="shared" si="14"/>
        <v>-8.7031158125749478E-2</v>
      </c>
      <c r="H212" s="65"/>
      <c r="I212" s="26"/>
    </row>
    <row r="213" spans="2:9" s="31" customFormat="1" ht="12.95" customHeight="1" x14ac:dyDescent="0.25">
      <c r="B213" s="53"/>
      <c r="C213" s="79"/>
      <c r="D213" s="82"/>
      <c r="E213" s="82"/>
      <c r="F213" s="82"/>
      <c r="G213" s="91"/>
      <c r="H213" s="65"/>
      <c r="I213" s="26"/>
    </row>
    <row r="214" spans="2:9" ht="12.95" customHeight="1" x14ac:dyDescent="0.25">
      <c r="B214" s="419" t="s">
        <v>220</v>
      </c>
      <c r="C214" s="419"/>
      <c r="D214" s="419"/>
      <c r="E214" s="419"/>
      <c r="F214" s="419"/>
      <c r="G214" s="419"/>
      <c r="H214" s="65"/>
    </row>
    <row r="215" spans="2:9" ht="45" x14ac:dyDescent="0.25">
      <c r="B215" s="37" t="s">
        <v>22</v>
      </c>
      <c r="C215" s="37" t="s">
        <v>23</v>
      </c>
      <c r="D215" s="37" t="s">
        <v>228</v>
      </c>
      <c r="E215" s="37" t="s">
        <v>193</v>
      </c>
      <c r="F215" s="67" t="s">
        <v>6</v>
      </c>
      <c r="G215" s="37" t="s">
        <v>30</v>
      </c>
      <c r="H215" s="65"/>
    </row>
    <row r="216" spans="2:9" ht="27" customHeight="1" x14ac:dyDescent="0.25">
      <c r="B216" s="68" t="s">
        <v>238</v>
      </c>
      <c r="C216" s="68" t="s">
        <v>239</v>
      </c>
      <c r="D216" s="68" t="s">
        <v>240</v>
      </c>
      <c r="E216" s="68" t="s">
        <v>241</v>
      </c>
      <c r="F216" s="37" t="s">
        <v>31</v>
      </c>
      <c r="G216" s="68" t="s">
        <v>288</v>
      </c>
      <c r="H216" s="65"/>
    </row>
    <row r="217" spans="2:9" x14ac:dyDescent="0.25">
      <c r="B217" s="75">
        <v>1</v>
      </c>
      <c r="C217" s="92" t="s">
        <v>155</v>
      </c>
      <c r="D217" s="84">
        <v>79562</v>
      </c>
      <c r="E217" s="85">
        <v>83893</v>
      </c>
      <c r="F217" s="43">
        <f t="shared" ref="F217:F241" si="15">E217-D217</f>
        <v>4331</v>
      </c>
      <c r="G217" s="73">
        <f t="shared" ref="G217:G241" si="16">F217/D217</f>
        <v>5.4435534551670398E-2</v>
      </c>
      <c r="H217" s="65"/>
    </row>
    <row r="218" spans="2:9" x14ac:dyDescent="0.25">
      <c r="B218" s="75">
        <v>2</v>
      </c>
      <c r="C218" s="92" t="s">
        <v>132</v>
      </c>
      <c r="D218" s="84">
        <v>234132</v>
      </c>
      <c r="E218" s="85">
        <v>172573</v>
      </c>
      <c r="F218" s="43">
        <f t="shared" si="15"/>
        <v>-61559</v>
      </c>
      <c r="G218" s="73">
        <f t="shared" si="16"/>
        <v>-0.2629243332820802</v>
      </c>
      <c r="H218" s="65"/>
    </row>
    <row r="219" spans="2:9" x14ac:dyDescent="0.25">
      <c r="B219" s="75">
        <v>3</v>
      </c>
      <c r="C219" s="92" t="s">
        <v>133</v>
      </c>
      <c r="D219" s="84">
        <v>173412</v>
      </c>
      <c r="E219" s="85">
        <v>173780</v>
      </c>
      <c r="F219" s="43">
        <f t="shared" si="15"/>
        <v>368</v>
      </c>
      <c r="G219" s="73">
        <f t="shared" si="16"/>
        <v>2.1221138098862823E-3</v>
      </c>
      <c r="H219" s="65"/>
    </row>
    <row r="220" spans="2:9" x14ac:dyDescent="0.25">
      <c r="B220" s="75">
        <v>4</v>
      </c>
      <c r="C220" s="92" t="s">
        <v>287</v>
      </c>
      <c r="D220" s="84">
        <v>215252</v>
      </c>
      <c r="E220" s="85">
        <v>205777</v>
      </c>
      <c r="F220" s="43">
        <f t="shared" si="15"/>
        <v>-9475</v>
      </c>
      <c r="G220" s="73">
        <f t="shared" si="16"/>
        <v>-4.4018174047163322E-2</v>
      </c>
      <c r="H220" s="65"/>
    </row>
    <row r="221" spans="2:9" x14ac:dyDescent="0.25">
      <c r="B221" s="75">
        <v>5</v>
      </c>
      <c r="C221" s="92" t="s">
        <v>135</v>
      </c>
      <c r="D221" s="84">
        <v>190352</v>
      </c>
      <c r="E221" s="85">
        <v>177358</v>
      </c>
      <c r="F221" s="43">
        <f t="shared" si="15"/>
        <v>-12994</v>
      </c>
      <c r="G221" s="73">
        <f t="shared" si="16"/>
        <v>-6.8263007480877533E-2</v>
      </c>
      <c r="H221" s="65"/>
    </row>
    <row r="222" spans="2:9" x14ac:dyDescent="0.25">
      <c r="B222" s="75">
        <v>6</v>
      </c>
      <c r="C222" s="92" t="s">
        <v>136</v>
      </c>
      <c r="D222" s="84">
        <v>125554</v>
      </c>
      <c r="E222" s="85">
        <v>88822</v>
      </c>
      <c r="F222" s="43">
        <f t="shared" si="15"/>
        <v>-36732</v>
      </c>
      <c r="G222" s="73">
        <f t="shared" si="16"/>
        <v>-0.29255937684183697</v>
      </c>
      <c r="H222" s="65"/>
    </row>
    <row r="223" spans="2:9" x14ac:dyDescent="0.25">
      <c r="B223" s="75">
        <v>7</v>
      </c>
      <c r="C223" s="92" t="s">
        <v>137</v>
      </c>
      <c r="D223" s="84">
        <v>172512</v>
      </c>
      <c r="E223" s="85">
        <v>169326</v>
      </c>
      <c r="F223" s="43">
        <f t="shared" si="15"/>
        <v>-3186</v>
      </c>
      <c r="G223" s="73">
        <f t="shared" si="16"/>
        <v>-1.8468280467445742E-2</v>
      </c>
      <c r="H223" s="65"/>
    </row>
    <row r="224" spans="2:9" x14ac:dyDescent="0.25">
      <c r="B224" s="75">
        <v>8</v>
      </c>
      <c r="C224" s="92" t="s">
        <v>138</v>
      </c>
      <c r="D224" s="84">
        <v>31546</v>
      </c>
      <c r="E224" s="85">
        <v>28389</v>
      </c>
      <c r="F224" s="43">
        <f t="shared" si="15"/>
        <v>-3157</v>
      </c>
      <c r="G224" s="73">
        <f t="shared" si="16"/>
        <v>-0.10007607937614911</v>
      </c>
      <c r="H224" s="65"/>
    </row>
    <row r="225" spans="2:8" x14ac:dyDescent="0.25">
      <c r="B225" s="75">
        <v>9</v>
      </c>
      <c r="C225" s="92" t="s">
        <v>139</v>
      </c>
      <c r="D225" s="84">
        <v>293568</v>
      </c>
      <c r="E225" s="85">
        <v>212934</v>
      </c>
      <c r="F225" s="43">
        <f t="shared" si="15"/>
        <v>-80634</v>
      </c>
      <c r="G225" s="73">
        <f t="shared" si="16"/>
        <v>-0.27466890124264226</v>
      </c>
      <c r="H225" s="65"/>
    </row>
    <row r="226" spans="2:8" x14ac:dyDescent="0.25">
      <c r="B226" s="75">
        <v>10</v>
      </c>
      <c r="C226" s="92" t="s">
        <v>140</v>
      </c>
      <c r="D226" s="84">
        <v>200871</v>
      </c>
      <c r="E226" s="85">
        <v>188339</v>
      </c>
      <c r="F226" s="43">
        <f t="shared" si="15"/>
        <v>-12532</v>
      </c>
      <c r="G226" s="73">
        <f t="shared" si="16"/>
        <v>-6.2388298958037748E-2</v>
      </c>
      <c r="H226" s="65"/>
    </row>
    <row r="227" spans="2:8" x14ac:dyDescent="0.25">
      <c r="B227" s="75">
        <v>11</v>
      </c>
      <c r="C227" s="92" t="s">
        <v>141</v>
      </c>
      <c r="D227" s="84">
        <v>122702</v>
      </c>
      <c r="E227" s="85">
        <v>100056</v>
      </c>
      <c r="F227" s="43">
        <f t="shared" si="15"/>
        <v>-22646</v>
      </c>
      <c r="G227" s="73">
        <f t="shared" si="16"/>
        <v>-0.18456096885136347</v>
      </c>
      <c r="H227" s="65"/>
    </row>
    <row r="228" spans="2:8" x14ac:dyDescent="0.25">
      <c r="B228" s="75">
        <v>12</v>
      </c>
      <c r="C228" s="92" t="s">
        <v>142</v>
      </c>
      <c r="D228" s="84">
        <v>158208</v>
      </c>
      <c r="E228" s="85">
        <v>121049</v>
      </c>
      <c r="F228" s="43">
        <f t="shared" si="15"/>
        <v>-37159</v>
      </c>
      <c r="G228" s="73">
        <f t="shared" si="16"/>
        <v>-0.23487434263754045</v>
      </c>
      <c r="H228" s="65"/>
    </row>
    <row r="229" spans="2:8" x14ac:dyDescent="0.25">
      <c r="B229" s="75">
        <v>13</v>
      </c>
      <c r="C229" s="92" t="s">
        <v>143</v>
      </c>
      <c r="D229" s="84">
        <v>268366</v>
      </c>
      <c r="E229" s="85">
        <v>234010</v>
      </c>
      <c r="F229" s="43">
        <f t="shared" si="15"/>
        <v>-34356</v>
      </c>
      <c r="G229" s="73">
        <f t="shared" si="16"/>
        <v>-0.12801919766289321</v>
      </c>
      <c r="H229" s="65"/>
    </row>
    <row r="230" spans="2:8" x14ac:dyDescent="0.25">
      <c r="B230" s="75">
        <v>14</v>
      </c>
      <c r="C230" s="92" t="s">
        <v>144</v>
      </c>
      <c r="D230" s="84">
        <v>508954</v>
      </c>
      <c r="E230" s="85">
        <v>443839</v>
      </c>
      <c r="F230" s="43">
        <f t="shared" si="15"/>
        <v>-65115</v>
      </c>
      <c r="G230" s="73">
        <f t="shared" si="16"/>
        <v>-0.12793887070344276</v>
      </c>
      <c r="H230" s="65"/>
    </row>
    <row r="231" spans="2:8" x14ac:dyDescent="0.25">
      <c r="B231" s="75">
        <v>15</v>
      </c>
      <c r="C231" s="92" t="s">
        <v>145</v>
      </c>
      <c r="D231" s="84">
        <v>293736</v>
      </c>
      <c r="E231" s="85">
        <v>263603</v>
      </c>
      <c r="F231" s="43">
        <f t="shared" si="15"/>
        <v>-30133</v>
      </c>
      <c r="G231" s="73">
        <f t="shared" si="16"/>
        <v>-0.10258531470436037</v>
      </c>
      <c r="H231" s="65"/>
    </row>
    <row r="232" spans="2:8" x14ac:dyDescent="0.25">
      <c r="B232" s="75">
        <v>16</v>
      </c>
      <c r="C232" s="92" t="s">
        <v>146</v>
      </c>
      <c r="D232" s="84">
        <v>242109</v>
      </c>
      <c r="E232" s="85">
        <v>218224</v>
      </c>
      <c r="F232" s="43">
        <f t="shared" si="15"/>
        <v>-23885</v>
      </c>
      <c r="G232" s="73">
        <f t="shared" si="16"/>
        <v>-9.8653912080922224E-2</v>
      </c>
      <c r="H232" s="65"/>
    </row>
    <row r="233" spans="2:8" x14ac:dyDescent="0.25">
      <c r="B233" s="75">
        <v>17</v>
      </c>
      <c r="C233" s="92" t="s">
        <v>147</v>
      </c>
      <c r="D233" s="84">
        <v>263864</v>
      </c>
      <c r="E233" s="85">
        <v>222921</v>
      </c>
      <c r="F233" s="43">
        <f t="shared" si="15"/>
        <v>-40943</v>
      </c>
      <c r="G233" s="73">
        <f t="shared" si="16"/>
        <v>-0.15516705575599551</v>
      </c>
      <c r="H233" s="65"/>
    </row>
    <row r="234" spans="2:8" x14ac:dyDescent="0.25">
      <c r="B234" s="75">
        <v>18</v>
      </c>
      <c r="C234" s="92" t="s">
        <v>148</v>
      </c>
      <c r="D234" s="84">
        <v>467186</v>
      </c>
      <c r="E234" s="85">
        <v>366321</v>
      </c>
      <c r="F234" s="43">
        <f t="shared" si="15"/>
        <v>-100865</v>
      </c>
      <c r="G234" s="73">
        <f t="shared" si="16"/>
        <v>-0.21589902094668934</v>
      </c>
      <c r="H234" s="65"/>
    </row>
    <row r="235" spans="2:8" x14ac:dyDescent="0.25">
      <c r="B235" s="75">
        <v>19</v>
      </c>
      <c r="C235" s="92" t="s">
        <v>149</v>
      </c>
      <c r="D235" s="84">
        <v>394986</v>
      </c>
      <c r="E235" s="85">
        <v>387912</v>
      </c>
      <c r="F235" s="43">
        <f t="shared" si="15"/>
        <v>-7074</v>
      </c>
      <c r="G235" s="73">
        <f t="shared" si="16"/>
        <v>-1.7909495526423722E-2</v>
      </c>
      <c r="H235" s="65"/>
    </row>
    <row r="236" spans="2:8" x14ac:dyDescent="0.25">
      <c r="B236" s="75">
        <v>20</v>
      </c>
      <c r="C236" s="92" t="s">
        <v>150</v>
      </c>
      <c r="D236" s="84">
        <v>172971</v>
      </c>
      <c r="E236" s="85">
        <v>167907</v>
      </c>
      <c r="F236" s="43">
        <f t="shared" si="15"/>
        <v>-5064</v>
      </c>
      <c r="G236" s="73">
        <f t="shared" si="16"/>
        <v>-2.9276583936035522E-2</v>
      </c>
      <c r="H236" s="65"/>
    </row>
    <row r="237" spans="2:8" x14ac:dyDescent="0.25">
      <c r="B237" s="75">
        <v>21</v>
      </c>
      <c r="C237" s="74" t="s">
        <v>151</v>
      </c>
      <c r="D237" s="43">
        <v>49172</v>
      </c>
      <c r="E237" s="84">
        <v>44857</v>
      </c>
      <c r="F237" s="43">
        <f t="shared" si="15"/>
        <v>-4315</v>
      </c>
      <c r="G237" s="73">
        <f t="shared" si="16"/>
        <v>-8.775319287399333E-2</v>
      </c>
      <c r="H237" s="65"/>
    </row>
    <row r="238" spans="2:8" x14ac:dyDescent="0.25">
      <c r="B238" s="69">
        <v>22</v>
      </c>
      <c r="C238" s="74" t="s">
        <v>293</v>
      </c>
      <c r="D238" s="43">
        <v>100618</v>
      </c>
      <c r="E238" s="84">
        <v>101398</v>
      </c>
      <c r="F238" s="43">
        <f t="shared" si="15"/>
        <v>780</v>
      </c>
      <c r="G238" s="73">
        <f t="shared" si="16"/>
        <v>7.7520920710012122E-3</v>
      </c>
      <c r="H238" s="65"/>
    </row>
    <row r="239" spans="2:8" x14ac:dyDescent="0.25">
      <c r="B239" s="69">
        <v>23</v>
      </c>
      <c r="C239" s="74" t="s">
        <v>294</v>
      </c>
      <c r="D239" s="43">
        <v>61344</v>
      </c>
      <c r="E239" s="84">
        <v>57685</v>
      </c>
      <c r="F239" s="43">
        <f t="shared" si="15"/>
        <v>-3659</v>
      </c>
      <c r="G239" s="73">
        <f t="shared" si="16"/>
        <v>-5.9647235263432449E-2</v>
      </c>
      <c r="H239" s="65"/>
    </row>
    <row r="240" spans="2:8" x14ac:dyDescent="0.25">
      <c r="B240" s="75">
        <v>24</v>
      </c>
      <c r="C240" s="74" t="s">
        <v>295</v>
      </c>
      <c r="D240" s="43">
        <v>0</v>
      </c>
      <c r="E240" s="84">
        <v>0</v>
      </c>
      <c r="F240" s="43">
        <f t="shared" si="15"/>
        <v>0</v>
      </c>
      <c r="G240" s="73" t="e">
        <f t="shared" si="16"/>
        <v>#DIV/0!</v>
      </c>
      <c r="H240" s="65"/>
    </row>
    <row r="241" spans="2:9" x14ac:dyDescent="0.25">
      <c r="B241" s="40"/>
      <c r="C241" s="93" t="s">
        <v>29</v>
      </c>
      <c r="D241" s="48">
        <f>SUM(D217:D240)</f>
        <v>4820977</v>
      </c>
      <c r="E241" s="48">
        <f>SUM(E217:E240)</f>
        <v>4230973</v>
      </c>
      <c r="F241" s="48">
        <f t="shared" si="15"/>
        <v>-590004</v>
      </c>
      <c r="G241" s="44">
        <f t="shared" si="16"/>
        <v>-0.12238266226949433</v>
      </c>
      <c r="H241" s="65"/>
    </row>
    <row r="242" spans="2:9" ht="12.95" customHeight="1" x14ac:dyDescent="0.25">
      <c r="B242" s="53"/>
      <c r="C242" s="79"/>
      <c r="D242" s="82"/>
      <c r="E242" s="94"/>
      <c r="F242" s="82"/>
      <c r="G242" s="91"/>
      <c r="H242" s="65"/>
    </row>
    <row r="243" spans="2:9" ht="33" customHeight="1" x14ac:dyDescent="0.25">
      <c r="B243" s="437" t="s">
        <v>297</v>
      </c>
      <c r="C243" s="437"/>
      <c r="D243" s="437"/>
      <c r="E243" s="437"/>
      <c r="F243" s="437"/>
      <c r="G243" s="95"/>
      <c r="H243" s="96"/>
      <c r="I243" s="96"/>
    </row>
    <row r="244" spans="2:9" ht="45" x14ac:dyDescent="0.25">
      <c r="B244" s="97" t="s">
        <v>32</v>
      </c>
      <c r="C244" s="97" t="s">
        <v>33</v>
      </c>
      <c r="D244" s="98" t="s">
        <v>229</v>
      </c>
      <c r="E244" s="98" t="s">
        <v>230</v>
      </c>
      <c r="F244" s="97" t="s">
        <v>34</v>
      </c>
      <c r="G244" s="55"/>
    </row>
    <row r="245" spans="2:9" ht="16.5" customHeight="1" x14ac:dyDescent="0.25">
      <c r="B245" s="99" t="s">
        <v>238</v>
      </c>
      <c r="C245" s="99" t="s">
        <v>239</v>
      </c>
      <c r="D245" s="99" t="s">
        <v>240</v>
      </c>
      <c r="E245" s="99" t="s">
        <v>241</v>
      </c>
      <c r="F245" s="99" t="s">
        <v>242</v>
      </c>
      <c r="G245" s="55"/>
    </row>
    <row r="246" spans="2:9" x14ac:dyDescent="0.25">
      <c r="B246" s="75">
        <v>1</v>
      </c>
      <c r="C246" s="92" t="s">
        <v>155</v>
      </c>
      <c r="D246" s="43">
        <v>44681458</v>
      </c>
      <c r="E246" s="43">
        <v>36916812</v>
      </c>
      <c r="F246" s="73">
        <f t="shared" ref="F246:F270" si="17">E246/D246</f>
        <v>0.82622218818374282</v>
      </c>
      <c r="I246" s="100"/>
    </row>
    <row r="247" spans="2:9" x14ac:dyDescent="0.25">
      <c r="B247" s="75">
        <v>2</v>
      </c>
      <c r="C247" s="92" t="s">
        <v>132</v>
      </c>
      <c r="D247" s="43">
        <v>111209914</v>
      </c>
      <c r="E247" s="43">
        <v>98313768</v>
      </c>
      <c r="F247" s="73">
        <f t="shared" si="17"/>
        <v>0.88403780260094433</v>
      </c>
      <c r="I247" s="100"/>
    </row>
    <row r="248" spans="2:9" x14ac:dyDescent="0.25">
      <c r="B248" s="75">
        <v>3</v>
      </c>
      <c r="C248" s="92" t="s">
        <v>133</v>
      </c>
      <c r="D248" s="43">
        <v>121994070</v>
      </c>
      <c r="E248" s="43">
        <v>104265006</v>
      </c>
      <c r="F248" s="73">
        <f t="shared" si="17"/>
        <v>0.85467273942085875</v>
      </c>
      <c r="I248" s="100"/>
    </row>
    <row r="249" spans="2:9" x14ac:dyDescent="0.25">
      <c r="B249" s="75">
        <v>4</v>
      </c>
      <c r="C249" s="92" t="s">
        <v>287</v>
      </c>
      <c r="D249" s="43">
        <v>137525000</v>
      </c>
      <c r="E249" s="43">
        <v>110893818</v>
      </c>
      <c r="F249" s="73">
        <f t="shared" si="17"/>
        <v>0.80635388474822756</v>
      </c>
      <c r="I249" s="100"/>
    </row>
    <row r="250" spans="2:9" x14ac:dyDescent="0.25">
      <c r="B250" s="75">
        <v>5</v>
      </c>
      <c r="C250" s="92" t="s">
        <v>135</v>
      </c>
      <c r="D250" s="43">
        <v>97566606</v>
      </c>
      <c r="E250" s="43">
        <v>82640088</v>
      </c>
      <c r="F250" s="73">
        <f t="shared" si="17"/>
        <v>0.84701201966582707</v>
      </c>
      <c r="I250" s="100"/>
    </row>
    <row r="251" spans="2:9" x14ac:dyDescent="0.25">
      <c r="B251" s="75">
        <v>6</v>
      </c>
      <c r="C251" s="92" t="s">
        <v>136</v>
      </c>
      <c r="D251" s="43">
        <v>60588262</v>
      </c>
      <c r="E251" s="43">
        <v>43136520</v>
      </c>
      <c r="F251" s="73">
        <f t="shared" si="17"/>
        <v>0.71196166676641093</v>
      </c>
      <c r="I251" s="100"/>
    </row>
    <row r="252" spans="2:9" x14ac:dyDescent="0.25">
      <c r="B252" s="75">
        <v>7</v>
      </c>
      <c r="C252" s="92" t="s">
        <v>137</v>
      </c>
      <c r="D252" s="43">
        <v>125835142</v>
      </c>
      <c r="E252" s="43">
        <v>106518720</v>
      </c>
      <c r="F252" s="73">
        <f t="shared" si="17"/>
        <v>0.84649421701292316</v>
      </c>
      <c r="I252" s="100"/>
    </row>
    <row r="253" spans="2:9" x14ac:dyDescent="0.25">
      <c r="B253" s="75">
        <v>8</v>
      </c>
      <c r="C253" s="92" t="s">
        <v>138</v>
      </c>
      <c r="D253" s="43">
        <v>20323420</v>
      </c>
      <c r="E253" s="43">
        <v>13083584</v>
      </c>
      <c r="F253" s="73">
        <f t="shared" si="17"/>
        <v>0.643768814500709</v>
      </c>
      <c r="I253" s="100"/>
    </row>
    <row r="254" spans="2:9" x14ac:dyDescent="0.25">
      <c r="B254" s="75">
        <v>9</v>
      </c>
      <c r="C254" s="92" t="s">
        <v>139</v>
      </c>
      <c r="D254" s="43">
        <v>124968890</v>
      </c>
      <c r="E254" s="43">
        <v>108929730</v>
      </c>
      <c r="F254" s="73">
        <f t="shared" si="17"/>
        <v>0.8716547774410095</v>
      </c>
      <c r="I254" s="100"/>
    </row>
    <row r="255" spans="2:9" x14ac:dyDescent="0.25">
      <c r="B255" s="75">
        <v>10</v>
      </c>
      <c r="C255" s="92" t="s">
        <v>140</v>
      </c>
      <c r="D255" s="43">
        <v>118961926</v>
      </c>
      <c r="E255" s="43">
        <v>98897034</v>
      </c>
      <c r="F255" s="73">
        <f t="shared" si="17"/>
        <v>0.83133349740823803</v>
      </c>
      <c r="I255" s="100"/>
    </row>
    <row r="256" spans="2:9" x14ac:dyDescent="0.25">
      <c r="B256" s="75">
        <v>11</v>
      </c>
      <c r="C256" s="92" t="s">
        <v>141</v>
      </c>
      <c r="D256" s="43">
        <v>65042428</v>
      </c>
      <c r="E256" s="43">
        <v>55420068</v>
      </c>
      <c r="F256" s="73">
        <f t="shared" si="17"/>
        <v>0.8520602582671114</v>
      </c>
      <c r="I256" s="100"/>
    </row>
    <row r="257" spans="2:9" x14ac:dyDescent="0.25">
      <c r="B257" s="75">
        <v>12</v>
      </c>
      <c r="C257" s="92" t="s">
        <v>142</v>
      </c>
      <c r="D257" s="43">
        <v>68297966</v>
      </c>
      <c r="E257" s="43">
        <v>47854536</v>
      </c>
      <c r="F257" s="73">
        <f t="shared" si="17"/>
        <v>0.70067293072827386</v>
      </c>
      <c r="I257" s="100"/>
    </row>
    <row r="258" spans="2:9" x14ac:dyDescent="0.25">
      <c r="B258" s="75">
        <v>13</v>
      </c>
      <c r="C258" s="92" t="s">
        <v>143</v>
      </c>
      <c r="D258" s="43">
        <v>162458294</v>
      </c>
      <c r="E258" s="43">
        <v>127381493.99999999</v>
      </c>
      <c r="F258" s="73">
        <f t="shared" si="17"/>
        <v>0.78408735475210634</v>
      </c>
      <c r="I258" s="100"/>
    </row>
    <row r="259" spans="2:9" x14ac:dyDescent="0.25">
      <c r="B259" s="75">
        <v>14</v>
      </c>
      <c r="C259" s="92" t="s">
        <v>144</v>
      </c>
      <c r="D259" s="43">
        <v>260249370</v>
      </c>
      <c r="E259" s="43">
        <v>234619560</v>
      </c>
      <c r="F259" s="73">
        <f t="shared" si="17"/>
        <v>0.90151826304132843</v>
      </c>
      <c r="H259" s="26" t="s">
        <v>15</v>
      </c>
      <c r="I259" s="100"/>
    </row>
    <row r="260" spans="2:9" x14ac:dyDescent="0.25">
      <c r="B260" s="75">
        <v>15</v>
      </c>
      <c r="C260" s="92" t="s">
        <v>145</v>
      </c>
      <c r="D260" s="43">
        <v>165682956</v>
      </c>
      <c r="E260" s="43">
        <v>131052774</v>
      </c>
      <c r="F260" s="73">
        <f t="shared" si="17"/>
        <v>0.79098524775233969</v>
      </c>
      <c r="I260" s="100"/>
    </row>
    <row r="261" spans="2:9" x14ac:dyDescent="0.25">
      <c r="B261" s="75">
        <v>16</v>
      </c>
      <c r="C261" s="92" t="s">
        <v>146</v>
      </c>
      <c r="D261" s="43">
        <v>158379578</v>
      </c>
      <c r="E261" s="43">
        <v>127164846</v>
      </c>
      <c r="F261" s="73">
        <f t="shared" si="17"/>
        <v>0.80291188804657632</v>
      </c>
      <c r="I261" s="100"/>
    </row>
    <row r="262" spans="2:9" x14ac:dyDescent="0.25">
      <c r="B262" s="75">
        <v>17</v>
      </c>
      <c r="C262" s="92" t="s">
        <v>147</v>
      </c>
      <c r="D262" s="43">
        <v>152441944</v>
      </c>
      <c r="E262" s="43">
        <v>118370022.00000001</v>
      </c>
      <c r="F262" s="73">
        <f t="shared" si="17"/>
        <v>0.77649247243921271</v>
      </c>
      <c r="I262" s="100"/>
    </row>
    <row r="263" spans="2:9" x14ac:dyDescent="0.25">
      <c r="B263" s="75">
        <v>18</v>
      </c>
      <c r="C263" s="92" t="s">
        <v>148</v>
      </c>
      <c r="D263" s="43">
        <v>230653526</v>
      </c>
      <c r="E263" s="43">
        <v>187670394</v>
      </c>
      <c r="F263" s="73">
        <f t="shared" si="17"/>
        <v>0.81364632596165043</v>
      </c>
      <c r="H263" s="26" t="s">
        <v>15</v>
      </c>
      <c r="I263" s="100"/>
    </row>
    <row r="264" spans="2:9" x14ac:dyDescent="0.25">
      <c r="B264" s="75">
        <v>19</v>
      </c>
      <c r="C264" s="92" t="s">
        <v>149</v>
      </c>
      <c r="D264" s="43">
        <v>278080168</v>
      </c>
      <c r="E264" s="43">
        <v>216145242</v>
      </c>
      <c r="F264" s="73">
        <f t="shared" si="17"/>
        <v>0.77727672402729564</v>
      </c>
      <c r="I264" s="100"/>
    </row>
    <row r="265" spans="2:9" x14ac:dyDescent="0.25">
      <c r="B265" s="75">
        <v>20</v>
      </c>
      <c r="C265" s="92" t="s">
        <v>150</v>
      </c>
      <c r="D265" s="43">
        <v>109169476</v>
      </c>
      <c r="E265" s="43">
        <v>93309180</v>
      </c>
      <c r="F265" s="73">
        <f t="shared" si="17"/>
        <v>0.85471858452448746</v>
      </c>
      <c r="I265" s="100"/>
    </row>
    <row r="266" spans="2:9" x14ac:dyDescent="0.25">
      <c r="B266" s="97">
        <v>21</v>
      </c>
      <c r="C266" s="92" t="s">
        <v>151</v>
      </c>
      <c r="D266" s="97">
        <v>29383066</v>
      </c>
      <c r="E266" s="97">
        <v>23165184</v>
      </c>
      <c r="F266" s="73">
        <f t="shared" si="17"/>
        <v>0.78838552790917049</v>
      </c>
      <c r="G266" s="31"/>
      <c r="H266" s="31"/>
      <c r="I266" s="100"/>
    </row>
    <row r="267" spans="2:9" x14ac:dyDescent="0.25">
      <c r="B267" s="69">
        <v>22</v>
      </c>
      <c r="C267" s="74" t="s">
        <v>293</v>
      </c>
      <c r="D267" s="97">
        <v>65055936</v>
      </c>
      <c r="E267" s="97">
        <v>54888732</v>
      </c>
      <c r="F267" s="73">
        <f t="shared" si="17"/>
        <v>0.84371596774812374</v>
      </c>
      <c r="G267" s="31"/>
      <c r="H267" s="31"/>
      <c r="I267" s="100"/>
    </row>
    <row r="268" spans="2:9" x14ac:dyDescent="0.25">
      <c r="B268" s="69">
        <v>23</v>
      </c>
      <c r="C268" s="74" t="s">
        <v>294</v>
      </c>
      <c r="D268" s="97">
        <v>39839078</v>
      </c>
      <c r="E268" s="97">
        <v>32013809.999999996</v>
      </c>
      <c r="F268" s="73">
        <f t="shared" si="17"/>
        <v>0.8035780848141113</v>
      </c>
      <c r="G268" s="31"/>
      <c r="H268" s="31"/>
      <c r="I268" s="100"/>
    </row>
    <row r="269" spans="2:9" x14ac:dyDescent="0.25">
      <c r="B269" s="75">
        <v>24</v>
      </c>
      <c r="C269" s="74" t="s">
        <v>295</v>
      </c>
      <c r="D269" s="97">
        <v>0</v>
      </c>
      <c r="E269" s="97">
        <v>0</v>
      </c>
      <c r="F269" s="73" t="e">
        <f t="shared" si="17"/>
        <v>#DIV/0!</v>
      </c>
      <c r="G269" s="31"/>
      <c r="H269" s="31"/>
      <c r="I269" s="100"/>
    </row>
    <row r="270" spans="2:9" s="31" customFormat="1" x14ac:dyDescent="0.25">
      <c r="B270" s="101"/>
      <c r="C270" s="41" t="s">
        <v>29</v>
      </c>
      <c r="D270" s="48">
        <f>SUM(D246:D269)</f>
        <v>2748388474</v>
      </c>
      <c r="E270" s="48">
        <f>SUM(E246:E269)</f>
        <v>2252650922</v>
      </c>
      <c r="F270" s="44">
        <f t="shared" si="17"/>
        <v>0.81962609846107226</v>
      </c>
      <c r="G270" s="26"/>
      <c r="H270" s="26"/>
      <c r="I270" s="100"/>
    </row>
    <row r="271" spans="2:9" s="31" customFormat="1" x14ac:dyDescent="0.25">
      <c r="B271" s="101"/>
      <c r="C271" s="41" t="s">
        <v>365</v>
      </c>
      <c r="D271" s="150">
        <f>D270/10000000</f>
        <v>274.83884740000002</v>
      </c>
      <c r="E271" s="150">
        <f>E270/10000000</f>
        <v>225.2650922</v>
      </c>
      <c r="F271" s="44"/>
      <c r="G271" s="26"/>
      <c r="H271" s="26"/>
      <c r="I271" s="100"/>
    </row>
    <row r="272" spans="2:9" ht="15.75" customHeight="1" x14ac:dyDescent="0.25">
      <c r="B272" s="31"/>
      <c r="D272" s="102"/>
    </row>
    <row r="273" spans="2:9" ht="15.75" customHeight="1" x14ac:dyDescent="0.25">
      <c r="B273" s="405" t="s">
        <v>298</v>
      </c>
      <c r="C273" s="405"/>
      <c r="D273" s="405"/>
      <c r="E273" s="405"/>
      <c r="F273" s="405"/>
      <c r="G273" s="405"/>
    </row>
    <row r="274" spans="2:9" x14ac:dyDescent="0.25">
      <c r="B274" s="411" t="s">
        <v>327</v>
      </c>
      <c r="C274" s="411"/>
      <c r="D274" s="411"/>
      <c r="E274" s="411"/>
      <c r="F274" s="411"/>
      <c r="G274" s="411"/>
    </row>
    <row r="275" spans="2:9" x14ac:dyDescent="0.25">
      <c r="B275" s="39" t="s">
        <v>22</v>
      </c>
      <c r="C275" s="39"/>
      <c r="D275" s="103" t="s">
        <v>36</v>
      </c>
      <c r="E275" s="103" t="s">
        <v>37</v>
      </c>
      <c r="F275" s="103" t="s">
        <v>6</v>
      </c>
      <c r="G275" s="103" t="s">
        <v>30</v>
      </c>
    </row>
    <row r="276" spans="2:9" x14ac:dyDescent="0.25">
      <c r="B276" s="39">
        <v>1</v>
      </c>
      <c r="C276" s="39">
        <v>2</v>
      </c>
      <c r="D276" s="103">
        <v>3</v>
      </c>
      <c r="E276" s="103">
        <v>4</v>
      </c>
      <c r="F276" s="103" t="s">
        <v>38</v>
      </c>
      <c r="G276" s="103">
        <v>6</v>
      </c>
    </row>
    <row r="277" spans="2:9" ht="30" x14ac:dyDescent="0.25">
      <c r="B277" s="72">
        <v>1</v>
      </c>
      <c r="C277" s="40" t="s">
        <v>299</v>
      </c>
      <c r="D277" s="104">
        <v>22857.737947999998</v>
      </c>
      <c r="E277" s="105">
        <v>22857.737947999998</v>
      </c>
      <c r="F277" s="105">
        <v>0</v>
      </c>
      <c r="G277" s="106">
        <v>0</v>
      </c>
    </row>
    <row r="278" spans="2:9" x14ac:dyDescent="0.25">
      <c r="B278" s="72">
        <v>2</v>
      </c>
      <c r="C278" s="40" t="s">
        <v>300</v>
      </c>
      <c r="D278" s="104">
        <v>330767.22409999999</v>
      </c>
      <c r="E278" s="105">
        <v>330767.22409999999</v>
      </c>
      <c r="F278" s="105">
        <f>E278-D278</f>
        <v>0</v>
      </c>
      <c r="G278" s="58">
        <f>F278/D278</f>
        <v>0</v>
      </c>
      <c r="I278" s="26" t="s">
        <v>15</v>
      </c>
    </row>
    <row r="279" spans="2:9" x14ac:dyDescent="0.25">
      <c r="B279" s="72">
        <v>3</v>
      </c>
      <c r="C279" s="40" t="s">
        <v>301</v>
      </c>
      <c r="D279" s="107">
        <v>200210.25498999999</v>
      </c>
      <c r="E279" s="23">
        <v>200210.25498999999</v>
      </c>
      <c r="F279" s="105">
        <f>E279-D279</f>
        <v>0</v>
      </c>
      <c r="G279" s="58">
        <f>F279/D279</f>
        <v>0</v>
      </c>
    </row>
    <row r="280" spans="2:9" x14ac:dyDescent="0.25">
      <c r="B280" s="108"/>
    </row>
    <row r="281" spans="2:9" x14ac:dyDescent="0.25">
      <c r="B281" s="439" t="s">
        <v>39</v>
      </c>
      <c r="C281" s="439"/>
      <c r="D281" s="439"/>
      <c r="E281" s="439"/>
      <c r="F281" s="439"/>
      <c r="G281" s="109"/>
    </row>
    <row r="282" spans="2:9" x14ac:dyDescent="0.25">
      <c r="B282" s="110"/>
      <c r="C282" s="110"/>
      <c r="D282" s="110"/>
      <c r="E282" s="110"/>
      <c r="F282" s="111"/>
      <c r="G282" s="110"/>
    </row>
    <row r="283" spans="2:9" x14ac:dyDescent="0.25">
      <c r="B283" s="405" t="s">
        <v>231</v>
      </c>
      <c r="C283" s="405"/>
      <c r="D283" s="405"/>
      <c r="E283" s="405"/>
      <c r="F283" s="405"/>
      <c r="G283" s="405"/>
      <c r="H283" s="96"/>
    </row>
    <row r="284" spans="2:9" x14ac:dyDescent="0.25">
      <c r="B284" s="31"/>
      <c r="C284" s="96"/>
      <c r="D284" s="112"/>
      <c r="E284" s="96"/>
      <c r="F284" s="96"/>
      <c r="G284" s="96"/>
      <c r="H284" s="96"/>
    </row>
    <row r="285" spans="2:9" ht="33" customHeight="1" x14ac:dyDescent="0.25">
      <c r="B285" s="113" t="s">
        <v>40</v>
      </c>
      <c r="C285" s="113" t="s">
        <v>41</v>
      </c>
      <c r="D285" s="114" t="s">
        <v>232</v>
      </c>
      <c r="E285" s="115" t="s">
        <v>233</v>
      </c>
      <c r="F285" s="114" t="s">
        <v>234</v>
      </c>
      <c r="G285" s="116"/>
      <c r="H285" s="117"/>
    </row>
    <row r="286" spans="2:9" ht="18" customHeight="1" x14ac:dyDescent="0.25">
      <c r="B286" s="118" t="s">
        <v>238</v>
      </c>
      <c r="C286" s="118" t="s">
        <v>239</v>
      </c>
      <c r="D286" s="118" t="s">
        <v>240</v>
      </c>
      <c r="E286" s="118" t="s">
        <v>241</v>
      </c>
      <c r="F286" s="118" t="s">
        <v>242</v>
      </c>
      <c r="G286" s="116"/>
      <c r="H286" s="117"/>
    </row>
    <row r="287" spans="2:9" x14ac:dyDescent="0.25">
      <c r="B287" s="75">
        <v>1</v>
      </c>
      <c r="C287" s="92" t="s">
        <v>155</v>
      </c>
      <c r="D287" s="143">
        <v>5390.4251999999997</v>
      </c>
      <c r="E287" s="144">
        <v>434.92000000000007</v>
      </c>
      <c r="F287" s="172">
        <f t="shared" ref="F287:F311" si="18">E287/D287</f>
        <v>8.068380208670739E-2</v>
      </c>
      <c r="G287" s="119"/>
      <c r="H287" s="119"/>
      <c r="I287" s="120"/>
    </row>
    <row r="288" spans="2:9" x14ac:dyDescent="0.25">
      <c r="B288" s="75">
        <v>2</v>
      </c>
      <c r="C288" s="92" t="s">
        <v>132</v>
      </c>
      <c r="D288" s="143">
        <v>13827.658599999999</v>
      </c>
      <c r="E288" s="144">
        <v>932.05999999999949</v>
      </c>
      <c r="F288" s="172">
        <f t="shared" si="18"/>
        <v>6.7405482516034898E-2</v>
      </c>
      <c r="G288" s="119"/>
      <c r="H288" s="119"/>
      <c r="I288" s="120"/>
    </row>
    <row r="289" spans="2:9" x14ac:dyDescent="0.25">
      <c r="B289" s="75">
        <v>3</v>
      </c>
      <c r="C289" s="92" t="s">
        <v>133</v>
      </c>
      <c r="D289" s="143">
        <v>14193.645</v>
      </c>
      <c r="E289" s="144">
        <v>686.42000000000098</v>
      </c>
      <c r="F289" s="172">
        <f t="shared" si="18"/>
        <v>4.8361079905831161E-2</v>
      </c>
      <c r="G289" s="119"/>
      <c r="H289" s="119"/>
      <c r="I289" s="120"/>
    </row>
    <row r="290" spans="2:9" x14ac:dyDescent="0.25">
      <c r="B290" s="75">
        <v>4</v>
      </c>
      <c r="C290" s="92" t="s">
        <v>134</v>
      </c>
      <c r="D290" s="143">
        <v>16242.328000000001</v>
      </c>
      <c r="E290" s="144">
        <v>404.23000000000047</v>
      </c>
      <c r="F290" s="172">
        <f t="shared" si="18"/>
        <v>2.4887442243501083E-2</v>
      </c>
      <c r="G290" s="119"/>
      <c r="H290" s="119"/>
      <c r="I290" s="120"/>
    </row>
    <row r="291" spans="2:9" x14ac:dyDescent="0.25">
      <c r="B291" s="75">
        <v>5</v>
      </c>
      <c r="C291" s="92" t="s">
        <v>135</v>
      </c>
      <c r="D291" s="143">
        <v>11960.2634</v>
      </c>
      <c r="E291" s="144">
        <v>847.48999999999978</v>
      </c>
      <c r="F291" s="172">
        <f t="shared" si="18"/>
        <v>7.0858807340313246E-2</v>
      </c>
      <c r="G291" s="119"/>
      <c r="H291" s="119"/>
      <c r="I291" s="120"/>
    </row>
    <row r="292" spans="2:9" x14ac:dyDescent="0.25">
      <c r="B292" s="75">
        <v>6</v>
      </c>
      <c r="C292" s="92" t="s">
        <v>136</v>
      </c>
      <c r="D292" s="143">
        <v>7531.1047999999992</v>
      </c>
      <c r="E292" s="144">
        <v>12.5600000000004</v>
      </c>
      <c r="F292" s="172">
        <f t="shared" si="18"/>
        <v>1.6677499959900175E-3</v>
      </c>
      <c r="G292" s="119"/>
      <c r="H292" s="119"/>
      <c r="I292" s="120"/>
    </row>
    <row r="293" spans="2:9" x14ac:dyDescent="0.25">
      <c r="B293" s="75">
        <v>7</v>
      </c>
      <c r="C293" s="92" t="s">
        <v>137</v>
      </c>
      <c r="D293" s="143">
        <v>14597.213800000001</v>
      </c>
      <c r="E293" s="144">
        <v>3065.2599999999998</v>
      </c>
      <c r="F293" s="172">
        <f t="shared" si="18"/>
        <v>0.20998938852289739</v>
      </c>
      <c r="G293" s="119"/>
      <c r="H293" s="119"/>
      <c r="I293" s="120"/>
    </row>
    <row r="294" spans="2:9" x14ac:dyDescent="0.25">
      <c r="B294" s="75">
        <v>8</v>
      </c>
      <c r="C294" s="92" t="s">
        <v>138</v>
      </c>
      <c r="D294" s="143">
        <v>2397.3829999999998</v>
      </c>
      <c r="E294" s="144">
        <v>-3.1999999998788553E-3</v>
      </c>
      <c r="F294" s="172">
        <f t="shared" si="18"/>
        <v>-1.3347888092469394E-6</v>
      </c>
      <c r="G294" s="119"/>
      <c r="H294" s="119"/>
      <c r="I294" s="120"/>
    </row>
    <row r="295" spans="2:9" x14ac:dyDescent="0.25">
      <c r="B295" s="75">
        <v>9</v>
      </c>
      <c r="C295" s="92" t="s">
        <v>139</v>
      </c>
      <c r="D295" s="143">
        <v>15872.921</v>
      </c>
      <c r="E295" s="144">
        <v>3183.16</v>
      </c>
      <c r="F295" s="172">
        <f t="shared" si="18"/>
        <v>0.20054027862924537</v>
      </c>
      <c r="G295" s="119"/>
      <c r="H295" s="119"/>
      <c r="I295" s="120"/>
    </row>
    <row r="296" spans="2:9" x14ac:dyDescent="0.25">
      <c r="B296" s="75">
        <v>10</v>
      </c>
      <c r="C296" s="92" t="s">
        <v>140</v>
      </c>
      <c r="D296" s="143">
        <v>14231.839899999999</v>
      </c>
      <c r="E296" s="144">
        <v>1915.8500000000004</v>
      </c>
      <c r="F296" s="172">
        <f t="shared" si="18"/>
        <v>0.13461716921084818</v>
      </c>
      <c r="G296" s="119"/>
      <c r="H296" s="119"/>
      <c r="I296" s="120"/>
    </row>
    <row r="297" spans="2:9" x14ac:dyDescent="0.25">
      <c r="B297" s="75">
        <v>11</v>
      </c>
      <c r="C297" s="92" t="s">
        <v>141</v>
      </c>
      <c r="D297" s="143">
        <v>7941.6642000000002</v>
      </c>
      <c r="E297" s="144">
        <v>360.74199999999973</v>
      </c>
      <c r="F297" s="172">
        <f t="shared" si="18"/>
        <v>4.5423980530428336E-2</v>
      </c>
      <c r="G297" s="119"/>
      <c r="H297" s="119"/>
      <c r="I297" s="120"/>
    </row>
    <row r="298" spans="2:9" x14ac:dyDescent="0.25">
      <c r="B298" s="75">
        <v>12</v>
      </c>
      <c r="C298" s="92" t="s">
        <v>142</v>
      </c>
      <c r="D298" s="143">
        <v>8675.2093999999997</v>
      </c>
      <c r="E298" s="144">
        <v>2230.9949999999999</v>
      </c>
      <c r="F298" s="172">
        <f t="shared" si="18"/>
        <v>0.25716900850831337</v>
      </c>
      <c r="G298" s="119"/>
      <c r="H298" s="119"/>
      <c r="I298" s="120"/>
    </row>
    <row r="299" spans="2:9" x14ac:dyDescent="0.25">
      <c r="B299" s="75">
        <v>13</v>
      </c>
      <c r="C299" s="92" t="s">
        <v>143</v>
      </c>
      <c r="D299" s="143">
        <v>19363.035599999999</v>
      </c>
      <c r="E299" s="144">
        <v>444.63999999999942</v>
      </c>
      <c r="F299" s="172">
        <f t="shared" si="18"/>
        <v>2.2963341553738581E-2</v>
      </c>
      <c r="G299" s="119"/>
      <c r="H299" s="119"/>
      <c r="I299" s="120"/>
    </row>
    <row r="300" spans="2:9" x14ac:dyDescent="0.25">
      <c r="B300" s="75">
        <v>14</v>
      </c>
      <c r="C300" s="92" t="s">
        <v>144</v>
      </c>
      <c r="D300" s="143">
        <v>31877.907999999996</v>
      </c>
      <c r="E300" s="144">
        <v>1675.8700000000008</v>
      </c>
      <c r="F300" s="172">
        <f t="shared" si="18"/>
        <v>5.2571517553786813E-2</v>
      </c>
      <c r="G300" s="119"/>
      <c r="H300" s="119"/>
      <c r="I300" s="120"/>
    </row>
    <row r="301" spans="2:9" x14ac:dyDescent="0.25">
      <c r="B301" s="75">
        <v>15</v>
      </c>
      <c r="C301" s="92" t="s">
        <v>145</v>
      </c>
      <c r="D301" s="143">
        <v>19966.898399999998</v>
      </c>
      <c r="E301" s="144">
        <v>1008.3499999999995</v>
      </c>
      <c r="F301" s="172">
        <f t="shared" si="18"/>
        <v>5.0501083333002766E-2</v>
      </c>
      <c r="G301" s="119"/>
      <c r="H301" s="119"/>
      <c r="I301" s="120"/>
    </row>
    <row r="302" spans="2:9" x14ac:dyDescent="0.25">
      <c r="B302" s="75">
        <v>16</v>
      </c>
      <c r="C302" s="92" t="s">
        <v>146</v>
      </c>
      <c r="D302" s="143">
        <v>18643.645700000001</v>
      </c>
      <c r="E302" s="144">
        <v>0</v>
      </c>
      <c r="F302" s="172">
        <f t="shared" si="18"/>
        <v>0</v>
      </c>
      <c r="G302" s="119"/>
      <c r="H302" s="119"/>
      <c r="I302" s="120"/>
    </row>
    <row r="303" spans="2:9" x14ac:dyDescent="0.25">
      <c r="B303" s="75">
        <v>17</v>
      </c>
      <c r="C303" s="92" t="s">
        <v>147</v>
      </c>
      <c r="D303" s="143">
        <v>18356.0376</v>
      </c>
      <c r="E303" s="144">
        <v>1731.5610000000006</v>
      </c>
      <c r="F303" s="172">
        <f t="shared" si="18"/>
        <v>9.4331959747129782E-2</v>
      </c>
      <c r="G303" s="119"/>
      <c r="H303" s="119"/>
      <c r="I303" s="120"/>
    </row>
    <row r="304" spans="2:9" x14ac:dyDescent="0.25">
      <c r="B304" s="75">
        <v>18</v>
      </c>
      <c r="C304" s="92" t="s">
        <v>148</v>
      </c>
      <c r="D304" s="143">
        <v>28468.770400000001</v>
      </c>
      <c r="E304" s="144">
        <v>1635.6249999999991</v>
      </c>
      <c r="F304" s="172">
        <f t="shared" si="18"/>
        <v>5.7453306799650154E-2</v>
      </c>
      <c r="G304" s="119"/>
      <c r="H304" s="119" t="s">
        <v>15</v>
      </c>
      <c r="I304" s="120"/>
    </row>
    <row r="305" spans="2:9" x14ac:dyDescent="0.25">
      <c r="B305" s="75">
        <v>19</v>
      </c>
      <c r="C305" s="92" t="s">
        <v>149</v>
      </c>
      <c r="D305" s="143">
        <v>32375.612199999996</v>
      </c>
      <c r="E305" s="144">
        <v>1222.9399999999987</v>
      </c>
      <c r="F305" s="172">
        <f t="shared" si="18"/>
        <v>3.777349421055886E-2</v>
      </c>
      <c r="G305" s="119"/>
      <c r="H305" s="119"/>
      <c r="I305" s="120"/>
    </row>
    <row r="306" spans="2:9" x14ac:dyDescent="0.25">
      <c r="B306" s="75">
        <v>20</v>
      </c>
      <c r="C306" s="92" t="s">
        <v>150</v>
      </c>
      <c r="D306" s="143">
        <v>12975.1129</v>
      </c>
      <c r="E306" s="144">
        <v>68.478000000000065</v>
      </c>
      <c r="F306" s="172">
        <f t="shared" si="18"/>
        <v>5.2776419386686077E-3</v>
      </c>
      <c r="G306" s="119"/>
      <c r="H306" s="119"/>
      <c r="I306" s="120"/>
    </row>
    <row r="307" spans="2:9" x14ac:dyDescent="0.25">
      <c r="B307" s="75">
        <v>21</v>
      </c>
      <c r="C307" s="74" t="s">
        <v>151</v>
      </c>
      <c r="D307" s="143">
        <v>3508.3553999999995</v>
      </c>
      <c r="E307" s="205">
        <v>996.59</v>
      </c>
      <c r="F307" s="172">
        <f t="shared" si="18"/>
        <v>0.28406187126880023</v>
      </c>
      <c r="G307" s="121"/>
      <c r="H307" s="122"/>
      <c r="I307" s="121"/>
    </row>
    <row r="308" spans="2:9" x14ac:dyDescent="0.25">
      <c r="B308" s="69">
        <v>22</v>
      </c>
      <c r="C308" s="74" t="s">
        <v>291</v>
      </c>
      <c r="D308" s="143">
        <v>7676.0854000000008</v>
      </c>
      <c r="E308" s="205">
        <v>1.4799999999999999E-4</v>
      </c>
      <c r="F308" s="172">
        <f t="shared" si="18"/>
        <v>1.9280660947310458E-8</v>
      </c>
      <c r="G308" s="121"/>
      <c r="H308" s="122"/>
      <c r="I308" s="121"/>
    </row>
    <row r="309" spans="2:9" x14ac:dyDescent="0.25">
      <c r="B309" s="69">
        <v>23</v>
      </c>
      <c r="C309" s="74" t="s">
        <v>290</v>
      </c>
      <c r="D309" s="143">
        <v>4694.1062000000002</v>
      </c>
      <c r="E309" s="205">
        <v>0</v>
      </c>
      <c r="F309" s="172">
        <f t="shared" si="18"/>
        <v>0</v>
      </c>
      <c r="G309" s="121"/>
      <c r="H309" s="122"/>
      <c r="I309" s="121"/>
    </row>
    <row r="310" spans="2:9" x14ac:dyDescent="0.25">
      <c r="B310" s="75">
        <v>24</v>
      </c>
      <c r="C310" s="74" t="s">
        <v>289</v>
      </c>
      <c r="D310" s="143">
        <v>0</v>
      </c>
      <c r="E310" s="205">
        <v>0</v>
      </c>
      <c r="F310" s="172" t="e">
        <f t="shared" si="18"/>
        <v>#DIV/0!</v>
      </c>
      <c r="G310" s="121"/>
      <c r="H310" s="122"/>
      <c r="I310" s="121"/>
    </row>
    <row r="311" spans="2:9" s="31" customFormat="1" x14ac:dyDescent="0.25">
      <c r="B311" s="75"/>
      <c r="C311" s="76" t="s">
        <v>29</v>
      </c>
      <c r="D311" s="150">
        <f>SUM(D287:D310)</f>
        <v>330767.22409999993</v>
      </c>
      <c r="E311" s="150">
        <f>SUM(E287:E310)</f>
        <v>22857.737947999998</v>
      </c>
      <c r="F311" s="178">
        <f t="shared" si="18"/>
        <v>6.9105208383916178E-2</v>
      </c>
      <c r="G311" s="123"/>
      <c r="H311" s="124"/>
      <c r="I311" s="123"/>
    </row>
    <row r="312" spans="2:9" x14ac:dyDescent="0.25">
      <c r="B312" s="81"/>
      <c r="C312" s="78"/>
      <c r="D312" s="124"/>
      <c r="E312" s="123"/>
      <c r="F312" s="125"/>
      <c r="G312" s="123"/>
      <c r="H312" s="124"/>
      <c r="I312" s="123"/>
    </row>
    <row r="313" spans="2:9" ht="32.25" customHeight="1" x14ac:dyDescent="0.25">
      <c r="B313" s="415" t="s">
        <v>235</v>
      </c>
      <c r="C313" s="415"/>
      <c r="D313" s="415"/>
      <c r="E313" s="415"/>
      <c r="F313" s="415"/>
      <c r="G313" s="96"/>
      <c r="H313" s="96"/>
    </row>
    <row r="314" spans="2:9" x14ac:dyDescent="0.25">
      <c r="B314" s="96"/>
      <c r="C314" s="96"/>
      <c r="D314" s="96"/>
      <c r="E314" s="96"/>
      <c r="F314" s="126" t="s">
        <v>320</v>
      </c>
    </row>
    <row r="315" spans="2:9" ht="33.75" customHeight="1" x14ac:dyDescent="0.25">
      <c r="B315" s="127" t="s">
        <v>40</v>
      </c>
      <c r="C315" s="127" t="s">
        <v>41</v>
      </c>
      <c r="D315" s="128" t="s">
        <v>232</v>
      </c>
      <c r="E315" s="128" t="s">
        <v>236</v>
      </c>
      <c r="F315" s="128" t="s">
        <v>237</v>
      </c>
      <c r="G315" s="116"/>
      <c r="H315" s="117"/>
    </row>
    <row r="316" spans="2:9" x14ac:dyDescent="0.25">
      <c r="B316" s="129" t="s">
        <v>238</v>
      </c>
      <c r="C316" s="129" t="s">
        <v>239</v>
      </c>
      <c r="D316" s="129" t="s">
        <v>240</v>
      </c>
      <c r="E316" s="129" t="s">
        <v>241</v>
      </c>
      <c r="F316" s="129" t="s">
        <v>242</v>
      </c>
      <c r="G316" s="116"/>
      <c r="H316" s="117"/>
    </row>
    <row r="317" spans="2:9" x14ac:dyDescent="0.25">
      <c r="B317" s="75">
        <v>1</v>
      </c>
      <c r="C317" s="92" t="s">
        <v>155</v>
      </c>
      <c r="D317" s="367">
        <f>D287</f>
        <v>5390.4251999999997</v>
      </c>
      <c r="E317" s="143">
        <v>533.77</v>
      </c>
      <c r="F317" s="368">
        <f t="shared" ref="F317:F340" si="19">E287/D317</f>
        <v>8.068380208670739E-2</v>
      </c>
    </row>
    <row r="318" spans="2:9" x14ac:dyDescent="0.25">
      <c r="B318" s="75">
        <v>2</v>
      </c>
      <c r="C318" s="92" t="s">
        <v>132</v>
      </c>
      <c r="D318" s="367">
        <f t="shared" ref="D318:D341" si="20">D288</f>
        <v>13827.658599999999</v>
      </c>
      <c r="E318" s="143">
        <v>487.50799999999981</v>
      </c>
      <c r="F318" s="368">
        <f t="shared" si="19"/>
        <v>6.7405482516034898E-2</v>
      </c>
    </row>
    <row r="319" spans="2:9" x14ac:dyDescent="0.25">
      <c r="B319" s="75">
        <v>3</v>
      </c>
      <c r="C319" s="92" t="s">
        <v>133</v>
      </c>
      <c r="D319" s="367">
        <f t="shared" si="20"/>
        <v>14193.645</v>
      </c>
      <c r="E319" s="143">
        <v>516.01700000000073</v>
      </c>
      <c r="F319" s="368">
        <f t="shared" si="19"/>
        <v>4.8361079905831161E-2</v>
      </c>
    </row>
    <row r="320" spans="2:9" x14ac:dyDescent="0.25">
      <c r="B320" s="75">
        <v>4</v>
      </c>
      <c r="C320" s="92" t="s">
        <v>134</v>
      </c>
      <c r="D320" s="367">
        <f t="shared" si="20"/>
        <v>16242.328000000001</v>
      </c>
      <c r="E320" s="143">
        <v>1998.2330000000002</v>
      </c>
      <c r="F320" s="368">
        <f t="shared" si="19"/>
        <v>2.4887442243501083E-2</v>
      </c>
    </row>
    <row r="321" spans="2:8" x14ac:dyDescent="0.25">
      <c r="B321" s="75">
        <v>5</v>
      </c>
      <c r="C321" s="92" t="s">
        <v>135</v>
      </c>
      <c r="D321" s="367">
        <f t="shared" si="20"/>
        <v>11960.2634</v>
      </c>
      <c r="E321" s="143">
        <v>612.70999999999958</v>
      </c>
      <c r="F321" s="368">
        <f t="shared" si="19"/>
        <v>7.0858807340313246E-2</v>
      </c>
    </row>
    <row r="322" spans="2:8" x14ac:dyDescent="0.25">
      <c r="B322" s="75">
        <v>6</v>
      </c>
      <c r="C322" s="92" t="s">
        <v>136</v>
      </c>
      <c r="D322" s="367">
        <f t="shared" si="20"/>
        <v>7531.1047999999992</v>
      </c>
      <c r="E322" s="143">
        <v>88.200000000000273</v>
      </c>
      <c r="F322" s="368">
        <f t="shared" si="19"/>
        <v>1.6677499959900175E-3</v>
      </c>
    </row>
    <row r="323" spans="2:8" x14ac:dyDescent="0.25">
      <c r="B323" s="75">
        <v>7</v>
      </c>
      <c r="C323" s="92" t="s">
        <v>137</v>
      </c>
      <c r="D323" s="367">
        <f t="shared" si="20"/>
        <v>14597.213800000001</v>
      </c>
      <c r="E323" s="143">
        <v>1800.6026299999994</v>
      </c>
      <c r="F323" s="368">
        <f t="shared" si="19"/>
        <v>0.20998938852289739</v>
      </c>
    </row>
    <row r="324" spans="2:8" x14ac:dyDescent="0.25">
      <c r="B324" s="75">
        <v>8</v>
      </c>
      <c r="C324" s="92" t="s">
        <v>138</v>
      </c>
      <c r="D324" s="367">
        <f t="shared" si="20"/>
        <v>2397.3829999999998</v>
      </c>
      <c r="E324" s="143">
        <v>223.34680000000003</v>
      </c>
      <c r="F324" s="368">
        <f t="shared" si="19"/>
        <v>-1.3347888092469394E-6</v>
      </c>
    </row>
    <row r="325" spans="2:8" x14ac:dyDescent="0.25">
      <c r="B325" s="75">
        <v>9</v>
      </c>
      <c r="C325" s="92" t="s">
        <v>139</v>
      </c>
      <c r="D325" s="367">
        <f t="shared" si="20"/>
        <v>15872.921</v>
      </c>
      <c r="E325" s="143">
        <v>1882.5670000000009</v>
      </c>
      <c r="F325" s="368">
        <f t="shared" si="19"/>
        <v>0.20054027862924537</v>
      </c>
    </row>
    <row r="326" spans="2:8" x14ac:dyDescent="0.25">
      <c r="B326" s="75">
        <v>10</v>
      </c>
      <c r="C326" s="92" t="s">
        <v>140</v>
      </c>
      <c r="D326" s="367">
        <f t="shared" si="20"/>
        <v>14231.839899999999</v>
      </c>
      <c r="E326" s="143">
        <v>1340.3580000000006</v>
      </c>
      <c r="F326" s="368">
        <f t="shared" si="19"/>
        <v>0.13461716921084818</v>
      </c>
      <c r="H326" s="26" t="s">
        <v>15</v>
      </c>
    </row>
    <row r="327" spans="2:8" x14ac:dyDescent="0.25">
      <c r="B327" s="75">
        <v>11</v>
      </c>
      <c r="C327" s="92" t="s">
        <v>141</v>
      </c>
      <c r="D327" s="367">
        <f t="shared" si="20"/>
        <v>7941.6642000000002</v>
      </c>
      <c r="E327" s="143">
        <v>619.12819999999942</v>
      </c>
      <c r="F327" s="368">
        <f t="shared" si="19"/>
        <v>4.5423980530428336E-2</v>
      </c>
    </row>
    <row r="328" spans="2:8" x14ac:dyDescent="0.25">
      <c r="B328" s="75">
        <v>12</v>
      </c>
      <c r="C328" s="92" t="s">
        <v>142</v>
      </c>
      <c r="D328" s="367">
        <f t="shared" si="20"/>
        <v>8675.2093999999997</v>
      </c>
      <c r="E328" s="143">
        <v>1249.095</v>
      </c>
      <c r="F328" s="368">
        <f t="shared" si="19"/>
        <v>0.25716900850831337</v>
      </c>
    </row>
    <row r="329" spans="2:8" x14ac:dyDescent="0.25">
      <c r="B329" s="75">
        <v>13</v>
      </c>
      <c r="C329" s="92" t="s">
        <v>143</v>
      </c>
      <c r="D329" s="367">
        <f t="shared" si="20"/>
        <v>19363.035599999999</v>
      </c>
      <c r="E329" s="143">
        <v>1731.3699999999981</v>
      </c>
      <c r="F329" s="368">
        <f t="shared" si="19"/>
        <v>2.2963341553738581E-2</v>
      </c>
    </row>
    <row r="330" spans="2:8" x14ac:dyDescent="0.25">
      <c r="B330" s="75">
        <v>14</v>
      </c>
      <c r="C330" s="92" t="s">
        <v>144</v>
      </c>
      <c r="D330" s="367">
        <f t="shared" si="20"/>
        <v>31877.907999999996</v>
      </c>
      <c r="E330" s="143">
        <v>741.04000000000087</v>
      </c>
      <c r="F330" s="368">
        <f t="shared" si="19"/>
        <v>5.2571517553786813E-2</v>
      </c>
    </row>
    <row r="331" spans="2:8" x14ac:dyDescent="0.25">
      <c r="B331" s="75">
        <v>15</v>
      </c>
      <c r="C331" s="92" t="s">
        <v>145</v>
      </c>
      <c r="D331" s="367">
        <f t="shared" si="20"/>
        <v>19966.898399999998</v>
      </c>
      <c r="E331" s="143">
        <v>597.29550000000017</v>
      </c>
      <c r="F331" s="368">
        <f t="shared" si="19"/>
        <v>5.0501083333002766E-2</v>
      </c>
    </row>
    <row r="332" spans="2:8" x14ac:dyDescent="0.25">
      <c r="B332" s="75">
        <v>16</v>
      </c>
      <c r="C332" s="92" t="s">
        <v>146</v>
      </c>
      <c r="D332" s="367">
        <f t="shared" si="20"/>
        <v>18643.645700000001</v>
      </c>
      <c r="E332" s="143">
        <v>3002.9209999999994</v>
      </c>
      <c r="F332" s="368">
        <f t="shared" si="19"/>
        <v>0</v>
      </c>
    </row>
    <row r="333" spans="2:8" x14ac:dyDescent="0.25">
      <c r="B333" s="75">
        <v>17</v>
      </c>
      <c r="C333" s="92" t="s">
        <v>147</v>
      </c>
      <c r="D333" s="367">
        <f t="shared" si="20"/>
        <v>18356.0376</v>
      </c>
      <c r="E333" s="143">
        <v>3812.3090000000011</v>
      </c>
      <c r="F333" s="368">
        <f t="shared" si="19"/>
        <v>9.4331959747129782E-2</v>
      </c>
    </row>
    <row r="334" spans="2:8" x14ac:dyDescent="0.25">
      <c r="B334" s="75">
        <v>18</v>
      </c>
      <c r="C334" s="92" t="s">
        <v>148</v>
      </c>
      <c r="D334" s="367">
        <f t="shared" si="20"/>
        <v>28468.770400000001</v>
      </c>
      <c r="E334" s="143">
        <v>1194.2741599999999</v>
      </c>
      <c r="F334" s="368">
        <f t="shared" si="19"/>
        <v>5.7453306799650154E-2</v>
      </c>
      <c r="H334" s="26" t="s">
        <v>15</v>
      </c>
    </row>
    <row r="335" spans="2:8" x14ac:dyDescent="0.25">
      <c r="B335" s="75">
        <v>19</v>
      </c>
      <c r="C335" s="92" t="s">
        <v>149</v>
      </c>
      <c r="D335" s="367">
        <f t="shared" si="20"/>
        <v>32375.612199999996</v>
      </c>
      <c r="E335" s="143">
        <v>732.97999999999956</v>
      </c>
      <c r="F335" s="368">
        <f t="shared" si="19"/>
        <v>3.777349421055886E-2</v>
      </c>
    </row>
    <row r="336" spans="2:8" x14ac:dyDescent="0.25">
      <c r="B336" s="75">
        <v>20</v>
      </c>
      <c r="C336" s="92" t="s">
        <v>150</v>
      </c>
      <c r="D336" s="367">
        <f t="shared" si="20"/>
        <v>12975.1129</v>
      </c>
      <c r="E336" s="143">
        <v>56.557999999999993</v>
      </c>
      <c r="F336" s="368">
        <f t="shared" si="19"/>
        <v>5.2776419386686077E-3</v>
      </c>
    </row>
    <row r="337" spans="2:9" x14ac:dyDescent="0.25">
      <c r="B337" s="75">
        <v>21</v>
      </c>
      <c r="C337" s="130" t="s">
        <v>151</v>
      </c>
      <c r="D337" s="367">
        <f t="shared" si="20"/>
        <v>3508.3553999999995</v>
      </c>
      <c r="E337" s="143">
        <v>104.88</v>
      </c>
      <c r="F337" s="369">
        <f t="shared" si="19"/>
        <v>0.28406187126880023</v>
      </c>
    </row>
    <row r="338" spans="2:9" x14ac:dyDescent="0.25">
      <c r="B338" s="69">
        <v>22</v>
      </c>
      <c r="C338" s="74" t="s">
        <v>291</v>
      </c>
      <c r="D338" s="367">
        <f t="shared" si="20"/>
        <v>7676.0854000000008</v>
      </c>
      <c r="E338" s="143">
        <v>367.90014799999972</v>
      </c>
      <c r="F338" s="369">
        <f t="shared" si="19"/>
        <v>1.9280660947310458E-8</v>
      </c>
    </row>
    <row r="339" spans="2:9" x14ac:dyDescent="0.25">
      <c r="B339" s="69">
        <v>23</v>
      </c>
      <c r="C339" s="74" t="s">
        <v>290</v>
      </c>
      <c r="D339" s="367">
        <f t="shared" si="20"/>
        <v>4694.1062000000002</v>
      </c>
      <c r="E339" s="143">
        <v>24.910000000000082</v>
      </c>
      <c r="F339" s="369">
        <f t="shared" si="19"/>
        <v>0</v>
      </c>
    </row>
    <row r="340" spans="2:9" x14ac:dyDescent="0.25">
      <c r="B340" s="75">
        <v>24</v>
      </c>
      <c r="C340" s="74" t="s">
        <v>289</v>
      </c>
      <c r="D340" s="367">
        <f t="shared" si="20"/>
        <v>0</v>
      </c>
      <c r="E340" s="143">
        <v>0</v>
      </c>
      <c r="F340" s="369" t="e">
        <f t="shared" si="19"/>
        <v>#DIV/0!</v>
      </c>
    </row>
    <row r="341" spans="2:9" x14ac:dyDescent="0.25">
      <c r="B341" s="101"/>
      <c r="C341" s="41" t="s">
        <v>29</v>
      </c>
      <c r="D341" s="367">
        <f t="shared" si="20"/>
        <v>330767.22409999993</v>
      </c>
      <c r="E341" s="150">
        <f>SUM(E317:E340)</f>
        <v>23717.973438000001</v>
      </c>
      <c r="F341" s="370">
        <f t="shared" ref="F341" si="21">E311/D341</f>
        <v>6.9105208383916178E-2</v>
      </c>
    </row>
    <row r="342" spans="2:9" x14ac:dyDescent="0.25">
      <c r="B342" s="121"/>
      <c r="C342" s="123"/>
      <c r="D342" s="210"/>
      <c r="E342" s="150"/>
      <c r="F342" s="375"/>
    </row>
    <row r="343" spans="2:9" x14ac:dyDescent="0.25">
      <c r="B343" s="405" t="s">
        <v>328</v>
      </c>
      <c r="C343" s="405"/>
      <c r="D343" s="405"/>
      <c r="E343" s="405"/>
      <c r="F343" s="405"/>
      <c r="G343" s="405"/>
      <c r="H343" s="405"/>
    </row>
    <row r="344" spans="2:9" ht="30.75" customHeight="1" x14ac:dyDescent="0.25">
      <c r="B344" s="132" t="s">
        <v>43</v>
      </c>
      <c r="C344" s="132" t="s">
        <v>243</v>
      </c>
      <c r="D344" s="132" t="s">
        <v>329</v>
      </c>
      <c r="E344" s="114" t="s">
        <v>86</v>
      </c>
      <c r="F344" s="132" t="s">
        <v>330</v>
      </c>
      <c r="G344" s="117"/>
    </row>
    <row r="345" spans="2:9" x14ac:dyDescent="0.25">
      <c r="B345" s="133">
        <f>D341</f>
        <v>330767.22409999993</v>
      </c>
      <c r="C345" s="133">
        <f>E311</f>
        <v>22857.737947999998</v>
      </c>
      <c r="D345" s="134">
        <f>G376</f>
        <v>223067.99293799998</v>
      </c>
      <c r="E345" s="134">
        <f>SUM(C345:D345)</f>
        <v>245925.73088599998</v>
      </c>
      <c r="F345" s="135">
        <f>E345/B345</f>
        <v>0.74350090627978893</v>
      </c>
      <c r="G345" s="111"/>
    </row>
    <row r="346" spans="2:9" ht="15.75" customHeight="1" x14ac:dyDescent="0.25">
      <c r="B346" s="136" t="s">
        <v>165</v>
      </c>
      <c r="C346" s="137"/>
      <c r="D346" s="138"/>
      <c r="E346" s="138"/>
      <c r="F346" s="139"/>
      <c r="G346" s="140"/>
      <c r="H346" s="141"/>
    </row>
    <row r="347" spans="2:9" ht="12" customHeight="1" x14ac:dyDescent="0.25"/>
    <row r="348" spans="2:9" x14ac:dyDescent="0.25">
      <c r="B348" s="405" t="s">
        <v>331</v>
      </c>
      <c r="C348" s="405"/>
      <c r="D348" s="405"/>
      <c r="E348" s="405"/>
      <c r="F348" s="405"/>
      <c r="G348" s="405"/>
      <c r="H348" s="405"/>
    </row>
    <row r="349" spans="2:9" x14ac:dyDescent="0.25">
      <c r="H349" s="131" t="s">
        <v>42</v>
      </c>
    </row>
    <row r="350" spans="2:9" ht="36.75" customHeight="1" x14ac:dyDescent="0.25">
      <c r="B350" s="37" t="s">
        <v>22</v>
      </c>
      <c r="C350" s="37" t="s">
        <v>33</v>
      </c>
      <c r="D350" s="37" t="s">
        <v>46</v>
      </c>
      <c r="E350" s="142" t="s">
        <v>302</v>
      </c>
      <c r="F350" s="142" t="s">
        <v>47</v>
      </c>
      <c r="G350" s="37" t="s">
        <v>86</v>
      </c>
      <c r="H350" s="37" t="s">
        <v>330</v>
      </c>
    </row>
    <row r="351" spans="2:9" x14ac:dyDescent="0.25">
      <c r="B351" s="68" t="s">
        <v>238</v>
      </c>
      <c r="C351" s="68" t="s">
        <v>239</v>
      </c>
      <c r="D351" s="68" t="s">
        <v>240</v>
      </c>
      <c r="E351" s="68" t="s">
        <v>241</v>
      </c>
      <c r="F351" s="68" t="s">
        <v>242</v>
      </c>
      <c r="G351" s="68" t="s">
        <v>288</v>
      </c>
      <c r="H351" s="68" t="s">
        <v>303</v>
      </c>
    </row>
    <row r="352" spans="2:9" x14ac:dyDescent="0.25">
      <c r="B352" s="75">
        <v>1</v>
      </c>
      <c r="C352" s="92" t="s">
        <v>155</v>
      </c>
      <c r="D352" s="143">
        <f t="shared" ref="D352:E376" si="22">D287</f>
        <v>5390.4251999999997</v>
      </c>
      <c r="E352" s="144">
        <f t="shared" si="22"/>
        <v>434.92000000000007</v>
      </c>
      <c r="F352" s="143">
        <v>3344.34</v>
      </c>
      <c r="G352" s="143">
        <f t="shared" ref="G352:G372" si="23">E352+F352</f>
        <v>3779.26</v>
      </c>
      <c r="H352" s="145">
        <f t="shared" ref="H352:H372" si="24">G352/D352</f>
        <v>0.70110610198245593</v>
      </c>
      <c r="I352" s="146"/>
    </row>
    <row r="353" spans="2:9" ht="15" customHeight="1" x14ac:dyDescent="0.25">
      <c r="B353" s="75">
        <v>2</v>
      </c>
      <c r="C353" s="92" t="s">
        <v>132</v>
      </c>
      <c r="D353" s="143">
        <f t="shared" si="22"/>
        <v>13827.658599999999</v>
      </c>
      <c r="E353" s="144">
        <f t="shared" si="22"/>
        <v>932.05999999999949</v>
      </c>
      <c r="F353" s="143">
        <v>9524.6680000000015</v>
      </c>
      <c r="G353" s="143">
        <f t="shared" si="23"/>
        <v>10456.728000000001</v>
      </c>
      <c r="H353" s="145">
        <f t="shared" si="24"/>
        <v>0.75621826532512182</v>
      </c>
      <c r="I353" s="146"/>
    </row>
    <row r="354" spans="2:9" ht="15" customHeight="1" x14ac:dyDescent="0.25">
      <c r="B354" s="75">
        <v>3</v>
      </c>
      <c r="C354" s="92" t="s">
        <v>133</v>
      </c>
      <c r="D354" s="143">
        <f t="shared" si="22"/>
        <v>14193.645</v>
      </c>
      <c r="E354" s="144">
        <f t="shared" si="22"/>
        <v>686.42000000000098</v>
      </c>
      <c r="F354" s="143">
        <v>9511.5669999999991</v>
      </c>
      <c r="G354" s="143">
        <f t="shared" si="23"/>
        <v>10197.987000000001</v>
      </c>
      <c r="H354" s="145">
        <f t="shared" si="24"/>
        <v>0.71848964800796422</v>
      </c>
      <c r="I354" s="146"/>
    </row>
    <row r="355" spans="2:9" ht="15" customHeight="1" x14ac:dyDescent="0.25">
      <c r="B355" s="75">
        <v>4</v>
      </c>
      <c r="C355" s="92" t="s">
        <v>134</v>
      </c>
      <c r="D355" s="143">
        <f t="shared" si="22"/>
        <v>16242.328000000001</v>
      </c>
      <c r="E355" s="144">
        <f t="shared" si="22"/>
        <v>404.23000000000047</v>
      </c>
      <c r="F355" s="143">
        <v>12083.26</v>
      </c>
      <c r="G355" s="143">
        <f t="shared" si="23"/>
        <v>12487.490000000002</v>
      </c>
      <c r="H355" s="145">
        <f t="shared" si="24"/>
        <v>0.76882390258342281</v>
      </c>
      <c r="I355" s="146"/>
    </row>
    <row r="356" spans="2:9" ht="15" customHeight="1" x14ac:dyDescent="0.25">
      <c r="B356" s="75">
        <v>5</v>
      </c>
      <c r="C356" s="92" t="s">
        <v>135</v>
      </c>
      <c r="D356" s="143">
        <f t="shared" si="22"/>
        <v>11960.2634</v>
      </c>
      <c r="E356" s="144">
        <f t="shared" si="22"/>
        <v>847.48999999999978</v>
      </c>
      <c r="F356" s="143">
        <v>6379.6380000000008</v>
      </c>
      <c r="G356" s="143">
        <f t="shared" si="23"/>
        <v>7227.1280000000006</v>
      </c>
      <c r="H356" s="145">
        <f t="shared" si="24"/>
        <v>0.60426160848598043</v>
      </c>
      <c r="I356" s="146"/>
    </row>
    <row r="357" spans="2:9" ht="15" customHeight="1" x14ac:dyDescent="0.25">
      <c r="B357" s="75">
        <v>6</v>
      </c>
      <c r="C357" s="92" t="s">
        <v>136</v>
      </c>
      <c r="D357" s="143">
        <f t="shared" si="22"/>
        <v>7531.1047999999992</v>
      </c>
      <c r="E357" s="144">
        <f t="shared" si="22"/>
        <v>12.5600000000004</v>
      </c>
      <c r="F357" s="143">
        <v>3791.74</v>
      </c>
      <c r="G357" s="143">
        <f t="shared" si="23"/>
        <v>3804.3</v>
      </c>
      <c r="H357" s="145">
        <f t="shared" si="24"/>
        <v>0.50514500873762913</v>
      </c>
      <c r="I357" s="146"/>
    </row>
    <row r="358" spans="2:9" ht="15" customHeight="1" x14ac:dyDescent="0.25">
      <c r="B358" s="75">
        <v>7</v>
      </c>
      <c r="C358" s="92" t="s">
        <v>137</v>
      </c>
      <c r="D358" s="143">
        <f t="shared" si="22"/>
        <v>14597.213800000001</v>
      </c>
      <c r="E358" s="144">
        <f t="shared" si="22"/>
        <v>3065.2599999999998</v>
      </c>
      <c r="F358" s="143">
        <v>7377.0626300000004</v>
      </c>
      <c r="G358" s="143">
        <f t="shared" si="23"/>
        <v>10442.322630000001</v>
      </c>
      <c r="H358" s="145">
        <f t="shared" si="24"/>
        <v>0.71536409434518244</v>
      </c>
      <c r="I358" s="146"/>
    </row>
    <row r="359" spans="2:9" ht="15" customHeight="1" x14ac:dyDescent="0.25">
      <c r="B359" s="75">
        <v>8</v>
      </c>
      <c r="C359" s="92" t="s">
        <v>138</v>
      </c>
      <c r="D359" s="143">
        <f t="shared" si="22"/>
        <v>2397.3829999999998</v>
      </c>
      <c r="E359" s="144">
        <f t="shared" si="22"/>
        <v>-3.1999999998788553E-3</v>
      </c>
      <c r="F359" s="143">
        <v>1148.76</v>
      </c>
      <c r="G359" s="143">
        <f t="shared" si="23"/>
        <v>1148.7568000000001</v>
      </c>
      <c r="H359" s="145">
        <f t="shared" si="24"/>
        <v>0.4791711628888668</v>
      </c>
      <c r="I359" s="146"/>
    </row>
    <row r="360" spans="2:9" ht="15" customHeight="1" x14ac:dyDescent="0.25">
      <c r="B360" s="75">
        <v>9</v>
      </c>
      <c r="C360" s="92" t="s">
        <v>139</v>
      </c>
      <c r="D360" s="143">
        <f t="shared" si="22"/>
        <v>15872.921</v>
      </c>
      <c r="E360" s="144">
        <f t="shared" si="22"/>
        <v>3183.16</v>
      </c>
      <c r="F360" s="143">
        <v>10156.800000000001</v>
      </c>
      <c r="G360" s="143">
        <f t="shared" si="23"/>
        <v>13339.960000000001</v>
      </c>
      <c r="H360" s="145">
        <f t="shared" si="24"/>
        <v>0.84042250320530165</v>
      </c>
      <c r="I360" s="146"/>
    </row>
    <row r="361" spans="2:9" ht="15" customHeight="1" x14ac:dyDescent="0.25">
      <c r="B361" s="75">
        <v>10</v>
      </c>
      <c r="C361" s="92" t="s">
        <v>140</v>
      </c>
      <c r="D361" s="143">
        <f t="shared" si="22"/>
        <v>14231.839899999999</v>
      </c>
      <c r="E361" s="144">
        <f t="shared" si="22"/>
        <v>1915.8500000000004</v>
      </c>
      <c r="F361" s="143">
        <v>8324.4549999999999</v>
      </c>
      <c r="G361" s="143">
        <f t="shared" si="23"/>
        <v>10240.305</v>
      </c>
      <c r="H361" s="145">
        <f t="shared" si="24"/>
        <v>0.71953486491932794</v>
      </c>
      <c r="I361" s="146"/>
    </row>
    <row r="362" spans="2:9" ht="15" customHeight="1" x14ac:dyDescent="0.25">
      <c r="B362" s="75">
        <v>11</v>
      </c>
      <c r="C362" s="92" t="s">
        <v>141</v>
      </c>
      <c r="D362" s="143">
        <f t="shared" si="22"/>
        <v>7941.6642000000002</v>
      </c>
      <c r="E362" s="144">
        <f t="shared" si="22"/>
        <v>360.74199999999973</v>
      </c>
      <c r="F362" s="143">
        <v>4571.2451999999994</v>
      </c>
      <c r="G362" s="143">
        <f t="shared" si="23"/>
        <v>4931.9871999999996</v>
      </c>
      <c r="H362" s="145">
        <f t="shared" si="24"/>
        <v>0.62102691272189514</v>
      </c>
      <c r="I362" s="146"/>
    </row>
    <row r="363" spans="2:9" ht="15" customHeight="1" x14ac:dyDescent="0.25">
      <c r="B363" s="75">
        <v>12</v>
      </c>
      <c r="C363" s="92" t="s">
        <v>142</v>
      </c>
      <c r="D363" s="143">
        <f t="shared" si="22"/>
        <v>8675.2093999999997</v>
      </c>
      <c r="E363" s="144">
        <f t="shared" si="22"/>
        <v>2230.9949999999999</v>
      </c>
      <c r="F363" s="143">
        <v>3193.9700000000003</v>
      </c>
      <c r="G363" s="143">
        <f t="shared" si="23"/>
        <v>5424.9650000000001</v>
      </c>
      <c r="H363" s="145">
        <f t="shared" si="24"/>
        <v>0.6253411012764718</v>
      </c>
      <c r="I363" s="146"/>
    </row>
    <row r="364" spans="2:9" ht="15" customHeight="1" x14ac:dyDescent="0.25">
      <c r="B364" s="75">
        <v>13</v>
      </c>
      <c r="C364" s="92" t="s">
        <v>143</v>
      </c>
      <c r="D364" s="143">
        <f t="shared" si="22"/>
        <v>19363.035599999999</v>
      </c>
      <c r="E364" s="144">
        <f t="shared" si="22"/>
        <v>444.63999999999942</v>
      </c>
      <c r="F364" s="143">
        <v>11671.559999999998</v>
      </c>
      <c r="G364" s="143">
        <f t="shared" si="23"/>
        <v>12116.199999999997</v>
      </c>
      <c r="H364" s="145">
        <f t="shared" si="24"/>
        <v>0.62573866258862831</v>
      </c>
      <c r="I364" s="146"/>
    </row>
    <row r="365" spans="2:9" ht="15" customHeight="1" x14ac:dyDescent="0.25">
      <c r="B365" s="75">
        <v>14</v>
      </c>
      <c r="C365" s="92" t="s">
        <v>144</v>
      </c>
      <c r="D365" s="143">
        <f t="shared" si="22"/>
        <v>31877.907999999996</v>
      </c>
      <c r="E365" s="144">
        <f t="shared" si="22"/>
        <v>1675.8700000000008</v>
      </c>
      <c r="F365" s="143">
        <v>18800.05</v>
      </c>
      <c r="G365" s="143">
        <f t="shared" si="23"/>
        <v>20475.919999999998</v>
      </c>
      <c r="H365" s="145">
        <f t="shared" si="24"/>
        <v>0.64232320389405728</v>
      </c>
      <c r="I365" s="146"/>
    </row>
    <row r="366" spans="2:9" ht="15" customHeight="1" x14ac:dyDescent="0.25">
      <c r="B366" s="75">
        <v>15</v>
      </c>
      <c r="C366" s="92" t="s">
        <v>145</v>
      </c>
      <c r="D366" s="143">
        <f t="shared" si="22"/>
        <v>19966.898399999998</v>
      </c>
      <c r="E366" s="144">
        <f t="shared" si="22"/>
        <v>1008.3499999999995</v>
      </c>
      <c r="F366" s="143">
        <v>12331.2</v>
      </c>
      <c r="G366" s="143">
        <f t="shared" si="23"/>
        <v>13339.55</v>
      </c>
      <c r="H366" s="145">
        <f t="shared" si="24"/>
        <v>0.66808323119428503</v>
      </c>
      <c r="I366" s="146"/>
    </row>
    <row r="367" spans="2:9" ht="15" customHeight="1" x14ac:dyDescent="0.25">
      <c r="B367" s="75">
        <v>16</v>
      </c>
      <c r="C367" s="92" t="s">
        <v>146</v>
      </c>
      <c r="D367" s="143">
        <f t="shared" si="22"/>
        <v>18643.645700000001</v>
      </c>
      <c r="E367" s="144">
        <f t="shared" si="22"/>
        <v>0</v>
      </c>
      <c r="F367" s="143">
        <v>16036.82</v>
      </c>
      <c r="G367" s="143">
        <f t="shared" si="23"/>
        <v>16036.82</v>
      </c>
      <c r="H367" s="145">
        <f t="shared" si="24"/>
        <v>0.86017618324510414</v>
      </c>
      <c r="I367" s="146"/>
    </row>
    <row r="368" spans="2:9" ht="15" customHeight="1" x14ac:dyDescent="0.25">
      <c r="B368" s="75">
        <v>17</v>
      </c>
      <c r="C368" s="92" t="s">
        <v>147</v>
      </c>
      <c r="D368" s="143">
        <f t="shared" si="22"/>
        <v>18356.0376</v>
      </c>
      <c r="E368" s="144">
        <f t="shared" si="22"/>
        <v>1731.5610000000006</v>
      </c>
      <c r="F368" s="143">
        <v>11500.881000000001</v>
      </c>
      <c r="G368" s="143">
        <f t="shared" si="23"/>
        <v>13232.442000000003</v>
      </c>
      <c r="H368" s="145">
        <f t="shared" si="24"/>
        <v>0.72087681929786429</v>
      </c>
      <c r="I368" s="146"/>
    </row>
    <row r="369" spans="2:9" ht="15" customHeight="1" x14ac:dyDescent="0.25">
      <c r="B369" s="75">
        <v>18</v>
      </c>
      <c r="C369" s="92" t="s">
        <v>148</v>
      </c>
      <c r="D369" s="143">
        <f t="shared" si="22"/>
        <v>28468.770400000001</v>
      </c>
      <c r="E369" s="144">
        <f t="shared" si="22"/>
        <v>1635.6249999999991</v>
      </c>
      <c r="F369" s="143">
        <v>13104.848160000001</v>
      </c>
      <c r="G369" s="143">
        <f t="shared" si="23"/>
        <v>14740.473160000001</v>
      </c>
      <c r="H369" s="145">
        <f t="shared" si="24"/>
        <v>0.51777695182788785</v>
      </c>
      <c r="I369" s="146"/>
    </row>
    <row r="370" spans="2:9" ht="15" customHeight="1" x14ac:dyDescent="0.25">
      <c r="B370" s="75">
        <v>19</v>
      </c>
      <c r="C370" s="92" t="s">
        <v>149</v>
      </c>
      <c r="D370" s="143">
        <f t="shared" si="22"/>
        <v>32375.612199999996</v>
      </c>
      <c r="E370" s="144">
        <f t="shared" si="22"/>
        <v>1222.9399999999987</v>
      </c>
      <c r="F370" s="143">
        <v>20166.160000000003</v>
      </c>
      <c r="G370" s="143">
        <f t="shared" si="23"/>
        <v>21389.100000000002</v>
      </c>
      <c r="H370" s="145">
        <f t="shared" si="24"/>
        <v>0.66065468871658917</v>
      </c>
      <c r="I370" s="146"/>
    </row>
    <row r="371" spans="2:9" ht="15" customHeight="1" x14ac:dyDescent="0.25">
      <c r="B371" s="75">
        <v>20</v>
      </c>
      <c r="C371" s="92" t="s">
        <v>150</v>
      </c>
      <c r="D371" s="143">
        <f t="shared" si="22"/>
        <v>12975.1129</v>
      </c>
      <c r="E371" s="144">
        <f t="shared" si="22"/>
        <v>68.478000000000065</v>
      </c>
      <c r="F371" s="143">
        <v>8555.369999999999</v>
      </c>
      <c r="G371" s="143">
        <f t="shared" si="23"/>
        <v>8623.8479999999981</v>
      </c>
      <c r="H371" s="145">
        <f t="shared" si="24"/>
        <v>0.66464531495521695</v>
      </c>
      <c r="I371" s="146"/>
    </row>
    <row r="372" spans="2:9" ht="15" customHeight="1" x14ac:dyDescent="0.25">
      <c r="B372" s="147">
        <v>21</v>
      </c>
      <c r="C372" s="130" t="s">
        <v>151</v>
      </c>
      <c r="D372" s="143">
        <f t="shared" si="22"/>
        <v>3508.3553999999995</v>
      </c>
      <c r="E372" s="144">
        <f t="shared" si="22"/>
        <v>996.59</v>
      </c>
      <c r="F372" s="143">
        <v>578.77</v>
      </c>
      <c r="G372" s="143">
        <f t="shared" si="23"/>
        <v>1575.3600000000001</v>
      </c>
      <c r="H372" s="73">
        <f t="shared" si="24"/>
        <v>0.4490309049077526</v>
      </c>
      <c r="I372" s="123"/>
    </row>
    <row r="373" spans="2:9" ht="15" customHeight="1" x14ac:dyDescent="0.25">
      <c r="B373" s="69">
        <v>22</v>
      </c>
      <c r="C373" s="74" t="s">
        <v>291</v>
      </c>
      <c r="D373" s="143">
        <f t="shared" si="22"/>
        <v>7676.0854000000008</v>
      </c>
      <c r="E373" s="144">
        <f t="shared" si="22"/>
        <v>1.4799999999999999E-4</v>
      </c>
      <c r="F373" s="143">
        <v>5095.82</v>
      </c>
      <c r="G373" s="143">
        <f t="shared" ref="G373:G376" si="25">E373+F373</f>
        <v>5095.8201479999998</v>
      </c>
      <c r="H373" s="73">
        <f t="shared" ref="H373:H376" si="26">G373/D373</f>
        <v>0.66385662514906352</v>
      </c>
      <c r="I373" s="123"/>
    </row>
    <row r="374" spans="2:9" ht="15" customHeight="1" x14ac:dyDescent="0.25">
      <c r="B374" s="69">
        <v>23</v>
      </c>
      <c r="C374" s="74" t="s">
        <v>290</v>
      </c>
      <c r="D374" s="143">
        <f t="shared" si="22"/>
        <v>4694.1062000000002</v>
      </c>
      <c r="E374" s="144">
        <f t="shared" si="22"/>
        <v>0</v>
      </c>
      <c r="F374" s="143">
        <v>2961.27</v>
      </c>
      <c r="G374" s="143">
        <f t="shared" si="25"/>
        <v>2961.27</v>
      </c>
      <c r="H374" s="73">
        <f t="shared" si="26"/>
        <v>0.63084853086621684</v>
      </c>
      <c r="I374" s="123"/>
    </row>
    <row r="375" spans="2:9" ht="15" customHeight="1" x14ac:dyDescent="0.25">
      <c r="B375" s="75">
        <v>24</v>
      </c>
      <c r="C375" s="74" t="s">
        <v>289</v>
      </c>
      <c r="D375" s="143">
        <f t="shared" si="22"/>
        <v>0</v>
      </c>
      <c r="E375" s="144">
        <f t="shared" si="22"/>
        <v>0</v>
      </c>
      <c r="F375" s="143">
        <v>0</v>
      </c>
      <c r="G375" s="143">
        <f t="shared" si="25"/>
        <v>0</v>
      </c>
      <c r="H375" s="73" t="e">
        <f t="shared" si="26"/>
        <v>#DIV/0!</v>
      </c>
      <c r="I375" s="123"/>
    </row>
    <row r="376" spans="2:9" ht="15" customHeight="1" x14ac:dyDescent="0.25">
      <c r="B376" s="149"/>
      <c r="C376" s="41" t="s">
        <v>29</v>
      </c>
      <c r="D376" s="150">
        <f t="shared" si="22"/>
        <v>330767.22409999993</v>
      </c>
      <c r="E376" s="151">
        <f t="shared" si="22"/>
        <v>22857.737947999998</v>
      </c>
      <c r="F376" s="150">
        <f>SUM(F351:F375)</f>
        <v>200210.25498999999</v>
      </c>
      <c r="G376" s="150">
        <f t="shared" si="25"/>
        <v>223067.99293799998</v>
      </c>
      <c r="H376" s="44">
        <f t="shared" si="26"/>
        <v>0.67439569789587273</v>
      </c>
    </row>
    <row r="377" spans="2:9" ht="15" customHeight="1" x14ac:dyDescent="0.25">
      <c r="B377" s="365"/>
      <c r="C377" s="123"/>
      <c r="D377" s="156"/>
      <c r="E377" s="366"/>
      <c r="F377" s="156"/>
      <c r="G377" s="156"/>
      <c r="H377" s="56"/>
    </row>
    <row r="378" spans="2:9" x14ac:dyDescent="0.25">
      <c r="B378" s="405" t="s">
        <v>332</v>
      </c>
      <c r="C378" s="405"/>
      <c r="D378" s="405"/>
      <c r="E378" s="405"/>
      <c r="F378" s="405"/>
      <c r="I378" s="65"/>
    </row>
    <row r="379" spans="2:9" x14ac:dyDescent="0.25">
      <c r="B379" s="31"/>
    </row>
    <row r="380" spans="2:9" x14ac:dyDescent="0.25">
      <c r="B380" s="80" t="s">
        <v>43</v>
      </c>
      <c r="C380" s="80" t="s">
        <v>333</v>
      </c>
      <c r="D380" s="80" t="s">
        <v>334</v>
      </c>
      <c r="E380" s="80" t="s">
        <v>51</v>
      </c>
      <c r="F380" s="80" t="s">
        <v>52</v>
      </c>
    </row>
    <row r="381" spans="2:9" x14ac:dyDescent="0.25">
      <c r="B381" s="152">
        <f>D376</f>
        <v>330767.22409999993</v>
      </c>
      <c r="C381" s="143">
        <f>G376</f>
        <v>223067.99293799998</v>
      </c>
      <c r="D381" s="73">
        <f>H376</f>
        <v>0.67439569789587273</v>
      </c>
      <c r="E381" s="143">
        <f>E413</f>
        <v>199350.01949999999</v>
      </c>
      <c r="F381" s="73">
        <f>F413</f>
        <v>0.60268976178767653</v>
      </c>
    </row>
    <row r="382" spans="2:9" x14ac:dyDescent="0.25">
      <c r="B382" s="124"/>
      <c r="C382" s="210"/>
      <c r="D382" s="377"/>
      <c r="E382" s="210"/>
      <c r="F382" s="377"/>
    </row>
    <row r="383" spans="2:9" x14ac:dyDescent="0.25">
      <c r="B383" s="124"/>
      <c r="C383" s="210"/>
      <c r="D383" s="377"/>
      <c r="E383" s="210"/>
      <c r="F383" s="377"/>
    </row>
    <row r="384" spans="2:9" ht="18.75" customHeight="1" x14ac:dyDescent="0.25">
      <c r="B384" s="31"/>
      <c r="H384" s="26" t="s">
        <v>15</v>
      </c>
    </row>
    <row r="385" spans="2:6" x14ac:dyDescent="0.25">
      <c r="B385" s="405" t="s">
        <v>335</v>
      </c>
      <c r="C385" s="405"/>
      <c r="D385" s="405"/>
      <c r="E385" s="405"/>
      <c r="F385" s="405"/>
    </row>
    <row r="386" spans="2:6" x14ac:dyDescent="0.25">
      <c r="B386" s="31"/>
    </row>
    <row r="387" spans="2:6" x14ac:dyDescent="0.25">
      <c r="B387" s="132" t="s">
        <v>22</v>
      </c>
      <c r="C387" s="132" t="s">
        <v>33</v>
      </c>
      <c r="D387" s="114" t="s">
        <v>46</v>
      </c>
      <c r="E387" s="132" t="s">
        <v>51</v>
      </c>
      <c r="F387" s="36" t="s">
        <v>52</v>
      </c>
    </row>
    <row r="388" spans="2:6" x14ac:dyDescent="0.25">
      <c r="B388" s="153" t="s">
        <v>238</v>
      </c>
      <c r="C388" s="153" t="s">
        <v>239</v>
      </c>
      <c r="D388" s="153" t="s">
        <v>240</v>
      </c>
      <c r="E388" s="153" t="s">
        <v>241</v>
      </c>
      <c r="F388" s="153" t="s">
        <v>242</v>
      </c>
    </row>
    <row r="389" spans="2:6" x14ac:dyDescent="0.25">
      <c r="B389" s="75">
        <v>1</v>
      </c>
      <c r="C389" s="92" t="s">
        <v>155</v>
      </c>
      <c r="D389" s="143">
        <f t="shared" ref="D389:D412" si="27">D287</f>
        <v>5390.4251999999997</v>
      </c>
      <c r="E389" s="143">
        <v>3245.49</v>
      </c>
      <c r="F389" s="154">
        <f t="shared" ref="F389:F413" si="28">E389/D389</f>
        <v>0.60208422890275892</v>
      </c>
    </row>
    <row r="390" spans="2:6" ht="15" customHeight="1" x14ac:dyDescent="0.25">
      <c r="B390" s="75">
        <v>2</v>
      </c>
      <c r="C390" s="92" t="s">
        <v>132</v>
      </c>
      <c r="D390" s="143">
        <f t="shared" si="27"/>
        <v>13827.658599999999</v>
      </c>
      <c r="E390" s="143">
        <v>9969.2199999999993</v>
      </c>
      <c r="F390" s="154">
        <f t="shared" si="28"/>
        <v>0.72096226037862987</v>
      </c>
    </row>
    <row r="391" spans="2:6" ht="15" customHeight="1" x14ac:dyDescent="0.25">
      <c r="B391" s="75">
        <v>3</v>
      </c>
      <c r="C391" s="92" t="s">
        <v>133</v>
      </c>
      <c r="D391" s="143">
        <f t="shared" si="27"/>
        <v>14193.645</v>
      </c>
      <c r="E391" s="143">
        <v>9681.9700000000012</v>
      </c>
      <c r="F391" s="154">
        <f t="shared" si="28"/>
        <v>0.68213415229139529</v>
      </c>
    </row>
    <row r="392" spans="2:6" ht="15" customHeight="1" x14ac:dyDescent="0.25">
      <c r="B392" s="75">
        <v>4</v>
      </c>
      <c r="C392" s="92" t="s">
        <v>134</v>
      </c>
      <c r="D392" s="143">
        <f t="shared" si="27"/>
        <v>16242.328000000001</v>
      </c>
      <c r="E392" s="143">
        <v>10489.257000000001</v>
      </c>
      <c r="F392" s="154">
        <f t="shared" si="28"/>
        <v>0.64579763442777416</v>
      </c>
    </row>
    <row r="393" spans="2:6" ht="15" customHeight="1" x14ac:dyDescent="0.25">
      <c r="B393" s="75">
        <v>5</v>
      </c>
      <c r="C393" s="92" t="s">
        <v>135</v>
      </c>
      <c r="D393" s="143">
        <f t="shared" si="27"/>
        <v>11960.2634</v>
      </c>
      <c r="E393" s="143">
        <v>6614.4179999999997</v>
      </c>
      <c r="F393" s="154">
        <f t="shared" si="28"/>
        <v>0.55303280360865625</v>
      </c>
    </row>
    <row r="394" spans="2:6" ht="15" customHeight="1" x14ac:dyDescent="0.25">
      <c r="B394" s="75">
        <v>6</v>
      </c>
      <c r="C394" s="92" t="s">
        <v>136</v>
      </c>
      <c r="D394" s="143">
        <f t="shared" si="27"/>
        <v>7531.1047999999992</v>
      </c>
      <c r="E394" s="143">
        <v>3716.1000000000004</v>
      </c>
      <c r="F394" s="154">
        <f t="shared" si="28"/>
        <v>0.49343357962566142</v>
      </c>
    </row>
    <row r="395" spans="2:6" ht="15" customHeight="1" x14ac:dyDescent="0.25">
      <c r="B395" s="75">
        <v>7</v>
      </c>
      <c r="C395" s="92" t="s">
        <v>137</v>
      </c>
      <c r="D395" s="143">
        <f t="shared" si="27"/>
        <v>14597.213800000001</v>
      </c>
      <c r="E395" s="143">
        <v>8641.7200000000012</v>
      </c>
      <c r="F395" s="154">
        <f t="shared" si="28"/>
        <v>0.59201160703695388</v>
      </c>
    </row>
    <row r="396" spans="2:6" ht="15" customHeight="1" x14ac:dyDescent="0.25">
      <c r="B396" s="75">
        <v>8</v>
      </c>
      <c r="C396" s="92" t="s">
        <v>138</v>
      </c>
      <c r="D396" s="143">
        <f t="shared" si="27"/>
        <v>2397.3829999999998</v>
      </c>
      <c r="E396" s="143">
        <v>925.41000000000008</v>
      </c>
      <c r="F396" s="154">
        <f t="shared" si="28"/>
        <v>0.38600841000374164</v>
      </c>
    </row>
    <row r="397" spans="2:6" ht="15" customHeight="1" x14ac:dyDescent="0.25">
      <c r="B397" s="75">
        <v>9</v>
      </c>
      <c r="C397" s="92" t="s">
        <v>139</v>
      </c>
      <c r="D397" s="143">
        <f t="shared" si="27"/>
        <v>15872.921</v>
      </c>
      <c r="E397" s="143">
        <v>11457.393</v>
      </c>
      <c r="F397" s="154">
        <f t="shared" si="28"/>
        <v>0.72182007331857823</v>
      </c>
    </row>
    <row r="398" spans="2:6" ht="15" customHeight="1" x14ac:dyDescent="0.25">
      <c r="B398" s="75">
        <v>10</v>
      </c>
      <c r="C398" s="92" t="s">
        <v>140</v>
      </c>
      <c r="D398" s="143">
        <f t="shared" si="27"/>
        <v>14231.839899999999</v>
      </c>
      <c r="E398" s="143">
        <v>8899.9470000000001</v>
      </c>
      <c r="F398" s="154">
        <f t="shared" si="28"/>
        <v>0.62535463176479389</v>
      </c>
    </row>
    <row r="399" spans="2:6" ht="15" customHeight="1" x14ac:dyDescent="0.25">
      <c r="B399" s="75">
        <v>11</v>
      </c>
      <c r="C399" s="92" t="s">
        <v>141</v>
      </c>
      <c r="D399" s="143">
        <f t="shared" si="27"/>
        <v>7941.6642000000002</v>
      </c>
      <c r="E399" s="143">
        <v>4312.8590000000004</v>
      </c>
      <c r="F399" s="154">
        <f t="shared" si="28"/>
        <v>0.54306740896952055</v>
      </c>
    </row>
    <row r="400" spans="2:6" ht="15" customHeight="1" x14ac:dyDescent="0.25">
      <c r="B400" s="75">
        <v>12</v>
      </c>
      <c r="C400" s="92" t="s">
        <v>142</v>
      </c>
      <c r="D400" s="143">
        <f t="shared" si="27"/>
        <v>8675.2093999999997</v>
      </c>
      <c r="E400" s="143">
        <v>4175.87</v>
      </c>
      <c r="F400" s="154">
        <f t="shared" si="28"/>
        <v>0.4813566805661198</v>
      </c>
    </row>
    <row r="401" spans="2:9" ht="15" customHeight="1" x14ac:dyDescent="0.25">
      <c r="B401" s="75">
        <v>13</v>
      </c>
      <c r="C401" s="92" t="s">
        <v>143</v>
      </c>
      <c r="D401" s="143">
        <f t="shared" si="27"/>
        <v>19363.035599999999</v>
      </c>
      <c r="E401" s="143">
        <v>10384.83</v>
      </c>
      <c r="F401" s="154">
        <f t="shared" si="28"/>
        <v>0.536322414239635</v>
      </c>
    </row>
    <row r="402" spans="2:9" ht="15" customHeight="1" x14ac:dyDescent="0.25">
      <c r="B402" s="75">
        <v>14</v>
      </c>
      <c r="C402" s="92" t="s">
        <v>144</v>
      </c>
      <c r="D402" s="143">
        <f t="shared" si="27"/>
        <v>31877.907999999996</v>
      </c>
      <c r="E402" s="143">
        <v>19734.879999999997</v>
      </c>
      <c r="F402" s="154">
        <f t="shared" si="28"/>
        <v>0.61907701095065581</v>
      </c>
    </row>
    <row r="403" spans="2:9" ht="15" customHeight="1" x14ac:dyDescent="0.25">
      <c r="B403" s="75">
        <v>15</v>
      </c>
      <c r="C403" s="92" t="s">
        <v>145</v>
      </c>
      <c r="D403" s="143">
        <f t="shared" si="27"/>
        <v>19966.898399999998</v>
      </c>
      <c r="E403" s="143">
        <v>12742.254499999999</v>
      </c>
      <c r="F403" s="154">
        <f t="shared" si="28"/>
        <v>0.63816894565858062</v>
      </c>
    </row>
    <row r="404" spans="2:9" ht="15" customHeight="1" x14ac:dyDescent="0.25">
      <c r="B404" s="75">
        <v>16</v>
      </c>
      <c r="C404" s="92" t="s">
        <v>146</v>
      </c>
      <c r="D404" s="143">
        <f t="shared" si="27"/>
        <v>18643.645700000001</v>
      </c>
      <c r="E404" s="143">
        <v>13033.899000000001</v>
      </c>
      <c r="F404" s="154">
        <f t="shared" si="28"/>
        <v>0.69910677395033316</v>
      </c>
    </row>
    <row r="405" spans="2:9" ht="15" customHeight="1" x14ac:dyDescent="0.25">
      <c r="B405" s="75">
        <v>17</v>
      </c>
      <c r="C405" s="92" t="s">
        <v>147</v>
      </c>
      <c r="D405" s="143">
        <f t="shared" si="27"/>
        <v>18356.0376</v>
      </c>
      <c r="E405" s="143">
        <v>9420.1330000000016</v>
      </c>
      <c r="F405" s="154">
        <f t="shared" si="28"/>
        <v>0.5131898945336657</v>
      </c>
    </row>
    <row r="406" spans="2:9" ht="15" customHeight="1" x14ac:dyDescent="0.25">
      <c r="B406" s="75">
        <v>18</v>
      </c>
      <c r="C406" s="92" t="s">
        <v>148</v>
      </c>
      <c r="D406" s="143">
        <f t="shared" si="27"/>
        <v>28468.770400000001</v>
      </c>
      <c r="E406" s="143">
        <v>13546.199000000001</v>
      </c>
      <c r="F406" s="154">
        <f t="shared" si="28"/>
        <v>0.47582662720129282</v>
      </c>
    </row>
    <row r="407" spans="2:9" ht="15" customHeight="1" x14ac:dyDescent="0.25">
      <c r="B407" s="75">
        <v>19</v>
      </c>
      <c r="C407" s="92" t="s">
        <v>149</v>
      </c>
      <c r="D407" s="143">
        <f t="shared" si="27"/>
        <v>32375.612199999996</v>
      </c>
      <c r="E407" s="143">
        <v>20656.12</v>
      </c>
      <c r="F407" s="154">
        <f t="shared" si="28"/>
        <v>0.63801480794855836</v>
      </c>
    </row>
    <row r="408" spans="2:9" ht="15" customHeight="1" x14ac:dyDescent="0.25">
      <c r="B408" s="75">
        <v>20</v>
      </c>
      <c r="C408" s="92" t="s">
        <v>150</v>
      </c>
      <c r="D408" s="143">
        <f t="shared" si="27"/>
        <v>12975.1129</v>
      </c>
      <c r="E408" s="143">
        <v>8567.2900000000009</v>
      </c>
      <c r="F408" s="154">
        <f t="shared" si="28"/>
        <v>0.66028635481083175</v>
      </c>
    </row>
    <row r="409" spans="2:9" ht="15" customHeight="1" x14ac:dyDescent="0.25">
      <c r="B409" s="75">
        <v>21</v>
      </c>
      <c r="C409" s="74" t="s">
        <v>151</v>
      </c>
      <c r="D409" s="143">
        <f t="shared" si="27"/>
        <v>3508.3553999999995</v>
      </c>
      <c r="E409" s="143">
        <v>1470.48</v>
      </c>
      <c r="F409" s="154">
        <f t="shared" si="28"/>
        <v>0.41913655611971362</v>
      </c>
      <c r="I409" s="26" t="s">
        <v>15</v>
      </c>
    </row>
    <row r="410" spans="2:9" ht="15" customHeight="1" x14ac:dyDescent="0.25">
      <c r="B410" s="69">
        <v>22</v>
      </c>
      <c r="C410" s="74" t="s">
        <v>291</v>
      </c>
      <c r="D410" s="143">
        <f t="shared" si="27"/>
        <v>7676.0854000000008</v>
      </c>
      <c r="E410" s="143">
        <v>4727.92</v>
      </c>
      <c r="F410" s="154">
        <f t="shared" si="28"/>
        <v>0.61592853044600049</v>
      </c>
    </row>
    <row r="411" spans="2:9" ht="15" customHeight="1" x14ac:dyDescent="0.25">
      <c r="B411" s="69">
        <v>23</v>
      </c>
      <c r="C411" s="74" t="s">
        <v>290</v>
      </c>
      <c r="D411" s="143">
        <f t="shared" si="27"/>
        <v>4694.1062000000002</v>
      </c>
      <c r="E411" s="143">
        <v>2936.3599999999997</v>
      </c>
      <c r="F411" s="154">
        <f t="shared" si="28"/>
        <v>0.62554187632141756</v>
      </c>
    </row>
    <row r="412" spans="2:9" ht="15" customHeight="1" x14ac:dyDescent="0.25">
      <c r="B412" s="75">
        <v>24</v>
      </c>
      <c r="C412" s="74" t="s">
        <v>289</v>
      </c>
      <c r="D412" s="143">
        <f t="shared" si="27"/>
        <v>0</v>
      </c>
      <c r="E412" s="143">
        <v>0</v>
      </c>
      <c r="F412" s="154" t="e">
        <f t="shared" si="28"/>
        <v>#DIV/0!</v>
      </c>
    </row>
    <row r="413" spans="2:9" ht="15" customHeight="1" x14ac:dyDescent="0.25">
      <c r="B413" s="75"/>
      <c r="C413" s="76" t="s">
        <v>29</v>
      </c>
      <c r="D413" s="150">
        <f>SUM(D389:D412)</f>
        <v>330767.22409999993</v>
      </c>
      <c r="E413" s="150">
        <f>SUM(E389:E411)</f>
        <v>199350.01949999999</v>
      </c>
      <c r="F413" s="155">
        <f t="shared" si="28"/>
        <v>0.60268976178767653</v>
      </c>
    </row>
    <row r="414" spans="2:9" ht="15" customHeight="1" x14ac:dyDescent="0.25">
      <c r="B414" s="81"/>
      <c r="C414" s="78"/>
      <c r="D414" s="156"/>
      <c r="E414" s="156"/>
      <c r="F414" s="157"/>
    </row>
    <row r="415" spans="2:9" ht="14.25" customHeight="1" x14ac:dyDescent="0.25">
      <c r="B415" s="405" t="s">
        <v>336</v>
      </c>
      <c r="C415" s="405"/>
      <c r="D415" s="405"/>
      <c r="E415" s="405"/>
      <c r="F415" s="405"/>
      <c r="I415" s="65"/>
    </row>
    <row r="416" spans="2:9" s="159" customFormat="1" x14ac:dyDescent="0.2">
      <c r="B416" s="158" t="s">
        <v>43</v>
      </c>
      <c r="C416" s="158" t="s">
        <v>337</v>
      </c>
      <c r="D416" s="158" t="s">
        <v>55</v>
      </c>
      <c r="E416" s="158" t="s">
        <v>56</v>
      </c>
    </row>
    <row r="417" spans="2:8" x14ac:dyDescent="0.25">
      <c r="B417" s="143">
        <f>D447</f>
        <v>9237.2845845599968</v>
      </c>
      <c r="C417" s="143">
        <f>E447</f>
        <v>6006.3076497000011</v>
      </c>
      <c r="D417" s="160">
        <f>F447</f>
        <v>6006.3076497000011</v>
      </c>
      <c r="E417" s="73">
        <f>D417/C417</f>
        <v>1</v>
      </c>
    </row>
    <row r="418" spans="2:8" ht="18.75" customHeight="1" x14ac:dyDescent="0.25">
      <c r="B418" s="31"/>
    </row>
    <row r="419" spans="2:8" x14ac:dyDescent="0.25">
      <c r="B419" s="405" t="s">
        <v>338</v>
      </c>
      <c r="C419" s="405"/>
      <c r="D419" s="405"/>
      <c r="E419" s="405"/>
      <c r="F419" s="405"/>
      <c r="G419" s="405"/>
      <c r="H419" s="405"/>
    </row>
    <row r="420" spans="2:8" x14ac:dyDescent="0.25">
      <c r="B420" s="31"/>
    </row>
    <row r="421" spans="2:8" ht="30" x14ac:dyDescent="0.25">
      <c r="B421" s="371" t="s">
        <v>22</v>
      </c>
      <c r="C421" s="371" t="s">
        <v>33</v>
      </c>
      <c r="D421" s="372" t="s">
        <v>322</v>
      </c>
      <c r="E421" s="273" t="s">
        <v>58</v>
      </c>
      <c r="F421" s="273" t="s">
        <v>59</v>
      </c>
      <c r="G421" s="273" t="s">
        <v>60</v>
      </c>
      <c r="H421" s="373" t="s">
        <v>209</v>
      </c>
    </row>
    <row r="422" spans="2:8" x14ac:dyDescent="0.25">
      <c r="B422" s="162" t="s">
        <v>238</v>
      </c>
      <c r="C422" s="162" t="s">
        <v>239</v>
      </c>
      <c r="D422" s="162" t="s">
        <v>240</v>
      </c>
      <c r="E422" s="162" t="s">
        <v>241</v>
      </c>
      <c r="F422" s="162" t="s">
        <v>242</v>
      </c>
      <c r="G422" s="162" t="s">
        <v>288</v>
      </c>
      <c r="H422" s="162" t="s">
        <v>303</v>
      </c>
    </row>
    <row r="423" spans="2:8" x14ac:dyDescent="0.25">
      <c r="B423" s="75">
        <v>1</v>
      </c>
      <c r="C423" s="92" t="s">
        <v>155</v>
      </c>
      <c r="D423" s="143">
        <v>161.712546</v>
      </c>
      <c r="E423" s="163">
        <v>100.3302</v>
      </c>
      <c r="F423" s="164">
        <v>100.3302</v>
      </c>
      <c r="G423" s="143">
        <f t="shared" ref="G423:G447" si="29">F423-E423</f>
        <v>0</v>
      </c>
      <c r="H423" s="73">
        <f>F423/E423</f>
        <v>1</v>
      </c>
    </row>
    <row r="424" spans="2:8" ht="15" customHeight="1" x14ac:dyDescent="0.25">
      <c r="B424" s="75">
        <v>2</v>
      </c>
      <c r="C424" s="92" t="s">
        <v>132</v>
      </c>
      <c r="D424" s="143">
        <v>414.82975800000003</v>
      </c>
      <c r="E424" s="163">
        <v>285.74004000000002</v>
      </c>
      <c r="F424" s="164">
        <v>285.74004000000002</v>
      </c>
      <c r="G424" s="143">
        <f t="shared" si="29"/>
        <v>0</v>
      </c>
      <c r="H424" s="73">
        <f t="shared" ref="H424:H447" si="30">F424/E424</f>
        <v>1</v>
      </c>
    </row>
    <row r="425" spans="2:8" ht="15" customHeight="1" x14ac:dyDescent="0.25">
      <c r="B425" s="75">
        <v>3</v>
      </c>
      <c r="C425" s="92" t="s">
        <v>133</v>
      </c>
      <c r="D425" s="143">
        <v>425.80934999999999</v>
      </c>
      <c r="E425" s="163">
        <v>285.34700999999995</v>
      </c>
      <c r="F425" s="164">
        <v>285.34700999999995</v>
      </c>
      <c r="G425" s="143">
        <f t="shared" si="29"/>
        <v>0</v>
      </c>
      <c r="H425" s="73">
        <f t="shared" si="30"/>
        <v>1</v>
      </c>
    </row>
    <row r="426" spans="2:8" ht="15" customHeight="1" x14ac:dyDescent="0.25">
      <c r="B426" s="75">
        <v>4</v>
      </c>
      <c r="C426" s="92" t="s">
        <v>134</v>
      </c>
      <c r="D426" s="143">
        <v>487.26983999999999</v>
      </c>
      <c r="E426" s="163">
        <v>362.49779999999998</v>
      </c>
      <c r="F426" s="164">
        <v>362.49779999999998</v>
      </c>
      <c r="G426" s="143">
        <f t="shared" si="29"/>
        <v>0</v>
      </c>
      <c r="H426" s="73">
        <f t="shared" si="30"/>
        <v>1</v>
      </c>
    </row>
    <row r="427" spans="2:8" ht="15" customHeight="1" x14ac:dyDescent="0.25">
      <c r="B427" s="75">
        <v>5</v>
      </c>
      <c r="C427" s="92" t="s">
        <v>135</v>
      </c>
      <c r="D427" s="143">
        <v>358.80790200000001</v>
      </c>
      <c r="E427" s="163">
        <v>191.38914000000003</v>
      </c>
      <c r="F427" s="164">
        <v>191.38914000000003</v>
      </c>
      <c r="G427" s="143">
        <f t="shared" si="29"/>
        <v>0</v>
      </c>
      <c r="H427" s="73">
        <f t="shared" si="30"/>
        <v>1</v>
      </c>
    </row>
    <row r="428" spans="2:8" ht="15" customHeight="1" x14ac:dyDescent="0.25">
      <c r="B428" s="75">
        <v>6</v>
      </c>
      <c r="C428" s="92" t="s">
        <v>136</v>
      </c>
      <c r="D428" s="143">
        <v>225.93314400000003</v>
      </c>
      <c r="E428" s="163">
        <v>113.7522</v>
      </c>
      <c r="F428" s="164">
        <v>113.7522</v>
      </c>
      <c r="G428" s="143">
        <f t="shared" si="29"/>
        <v>0</v>
      </c>
      <c r="H428" s="73">
        <f t="shared" si="30"/>
        <v>1</v>
      </c>
    </row>
    <row r="429" spans="2:8" ht="15" customHeight="1" x14ac:dyDescent="0.25">
      <c r="B429" s="75">
        <v>7</v>
      </c>
      <c r="C429" s="92" t="s">
        <v>137</v>
      </c>
      <c r="D429" s="143">
        <v>437.91641399999997</v>
      </c>
      <c r="E429" s="163">
        <v>221.31187890000001</v>
      </c>
      <c r="F429" s="164">
        <v>221.31187890000001</v>
      </c>
      <c r="G429" s="143">
        <f t="shared" si="29"/>
        <v>0</v>
      </c>
      <c r="H429" s="73">
        <f t="shared" si="30"/>
        <v>1</v>
      </c>
    </row>
    <row r="430" spans="2:8" ht="15" customHeight="1" x14ac:dyDescent="0.25">
      <c r="B430" s="75">
        <v>8</v>
      </c>
      <c r="C430" s="92" t="s">
        <v>138</v>
      </c>
      <c r="D430" s="143">
        <v>71.921489999999991</v>
      </c>
      <c r="E430" s="163">
        <v>34.462800000000001</v>
      </c>
      <c r="F430" s="164">
        <v>34.462800000000001</v>
      </c>
      <c r="G430" s="143">
        <f t="shared" si="29"/>
        <v>0</v>
      </c>
      <c r="H430" s="73">
        <f t="shared" si="30"/>
        <v>1</v>
      </c>
    </row>
    <row r="431" spans="2:8" ht="15" customHeight="1" x14ac:dyDescent="0.25">
      <c r="B431" s="75">
        <v>9</v>
      </c>
      <c r="C431" s="92" t="s">
        <v>139</v>
      </c>
      <c r="D431" s="143">
        <v>476.1876299999999</v>
      </c>
      <c r="E431" s="163">
        <v>304.70400000000006</v>
      </c>
      <c r="F431" s="164">
        <v>304.70400000000006</v>
      </c>
      <c r="G431" s="143">
        <f t="shared" si="29"/>
        <v>0</v>
      </c>
      <c r="H431" s="73">
        <f t="shared" si="30"/>
        <v>1</v>
      </c>
    </row>
    <row r="432" spans="2:8" ht="15" customHeight="1" x14ac:dyDescent="0.25">
      <c r="B432" s="75">
        <v>10</v>
      </c>
      <c r="C432" s="92" t="s">
        <v>140</v>
      </c>
      <c r="D432" s="143">
        <v>426.95519699999994</v>
      </c>
      <c r="E432" s="163">
        <v>249.73365000000001</v>
      </c>
      <c r="F432" s="164">
        <v>249.73365000000001</v>
      </c>
      <c r="G432" s="143">
        <f t="shared" si="29"/>
        <v>0</v>
      </c>
      <c r="H432" s="73">
        <f t="shared" si="30"/>
        <v>1</v>
      </c>
    </row>
    <row r="433" spans="2:8" ht="15" customHeight="1" x14ac:dyDescent="0.25">
      <c r="B433" s="75">
        <v>11</v>
      </c>
      <c r="C433" s="92" t="s">
        <v>141</v>
      </c>
      <c r="D433" s="143">
        <v>238.24992599999999</v>
      </c>
      <c r="E433" s="163">
        <v>137.13735599999998</v>
      </c>
      <c r="F433" s="164">
        <v>137.13735599999998</v>
      </c>
      <c r="G433" s="143">
        <f t="shared" si="29"/>
        <v>0</v>
      </c>
      <c r="H433" s="73">
        <f t="shared" si="30"/>
        <v>1</v>
      </c>
    </row>
    <row r="434" spans="2:8" ht="15" customHeight="1" x14ac:dyDescent="0.25">
      <c r="B434" s="75">
        <v>12</v>
      </c>
      <c r="C434" s="92" t="s">
        <v>142</v>
      </c>
      <c r="D434" s="143">
        <v>260.256282</v>
      </c>
      <c r="E434" s="163">
        <v>95.819100000000006</v>
      </c>
      <c r="F434" s="164">
        <v>95.819100000000006</v>
      </c>
      <c r="G434" s="143">
        <f t="shared" si="29"/>
        <v>0</v>
      </c>
      <c r="H434" s="73">
        <f t="shared" si="30"/>
        <v>1</v>
      </c>
    </row>
    <row r="435" spans="2:8" ht="15" customHeight="1" x14ac:dyDescent="0.25">
      <c r="B435" s="75">
        <v>13</v>
      </c>
      <c r="C435" s="92" t="s">
        <v>143</v>
      </c>
      <c r="D435" s="143">
        <v>580.89106800000002</v>
      </c>
      <c r="E435" s="163">
        <v>350.14679999999993</v>
      </c>
      <c r="F435" s="164">
        <v>350.14679999999993</v>
      </c>
      <c r="G435" s="143">
        <f t="shared" si="29"/>
        <v>0</v>
      </c>
      <c r="H435" s="73">
        <f t="shared" si="30"/>
        <v>1</v>
      </c>
    </row>
    <row r="436" spans="2:8" ht="15" customHeight="1" x14ac:dyDescent="0.25">
      <c r="B436" s="75">
        <v>14</v>
      </c>
      <c r="C436" s="92" t="s">
        <v>144</v>
      </c>
      <c r="D436" s="143">
        <v>956.33724000000018</v>
      </c>
      <c r="E436" s="163">
        <v>564.00149999999996</v>
      </c>
      <c r="F436" s="164">
        <v>564.00149999999996</v>
      </c>
      <c r="G436" s="143">
        <f t="shared" si="29"/>
        <v>0</v>
      </c>
      <c r="H436" s="73">
        <f t="shared" si="30"/>
        <v>1</v>
      </c>
    </row>
    <row r="437" spans="2:8" ht="15" customHeight="1" x14ac:dyDescent="0.25">
      <c r="B437" s="75">
        <v>15</v>
      </c>
      <c r="C437" s="92" t="s">
        <v>145</v>
      </c>
      <c r="D437" s="143">
        <v>599.00695199999996</v>
      </c>
      <c r="E437" s="163">
        <v>369.93599999999998</v>
      </c>
      <c r="F437" s="164">
        <v>369.93599999999998</v>
      </c>
      <c r="G437" s="143">
        <f t="shared" si="29"/>
        <v>0</v>
      </c>
      <c r="H437" s="73">
        <f t="shared" si="30"/>
        <v>1</v>
      </c>
    </row>
    <row r="438" spans="2:8" ht="15" customHeight="1" x14ac:dyDescent="0.25">
      <c r="B438" s="75">
        <v>16</v>
      </c>
      <c r="C438" s="92" t="s">
        <v>146</v>
      </c>
      <c r="D438" s="143">
        <v>559.30937100000006</v>
      </c>
      <c r="E438" s="163">
        <v>481.1046</v>
      </c>
      <c r="F438" s="164">
        <v>481.1046</v>
      </c>
      <c r="G438" s="143">
        <f t="shared" si="29"/>
        <v>0</v>
      </c>
      <c r="H438" s="73">
        <f t="shared" si="30"/>
        <v>1</v>
      </c>
    </row>
    <row r="439" spans="2:8" ht="15" customHeight="1" x14ac:dyDescent="0.25">
      <c r="B439" s="75">
        <v>17</v>
      </c>
      <c r="C439" s="92" t="s">
        <v>147</v>
      </c>
      <c r="D439" s="143">
        <v>550.68112800000017</v>
      </c>
      <c r="E439" s="163">
        <v>345.02643</v>
      </c>
      <c r="F439" s="164">
        <v>345.02643</v>
      </c>
      <c r="G439" s="143">
        <f t="shared" si="29"/>
        <v>0</v>
      </c>
      <c r="H439" s="73">
        <f t="shared" si="30"/>
        <v>1</v>
      </c>
    </row>
    <row r="440" spans="2:8" ht="15" customHeight="1" x14ac:dyDescent="0.25">
      <c r="B440" s="75">
        <v>18</v>
      </c>
      <c r="C440" s="92" t="s">
        <v>148</v>
      </c>
      <c r="D440" s="143">
        <v>854.06311199999993</v>
      </c>
      <c r="E440" s="163">
        <v>393.14544480000006</v>
      </c>
      <c r="F440" s="164">
        <v>393.14544480000006</v>
      </c>
      <c r="G440" s="143">
        <f t="shared" si="29"/>
        <v>0</v>
      </c>
      <c r="H440" s="73">
        <f t="shared" si="30"/>
        <v>1</v>
      </c>
    </row>
    <row r="441" spans="2:8" ht="15" customHeight="1" x14ac:dyDescent="0.25">
      <c r="B441" s="75">
        <v>19</v>
      </c>
      <c r="C441" s="92" t="s">
        <v>149</v>
      </c>
      <c r="D441" s="143">
        <v>971.26836600000013</v>
      </c>
      <c r="E441" s="163">
        <v>604.98480000000006</v>
      </c>
      <c r="F441" s="164">
        <v>604.98480000000006</v>
      </c>
      <c r="G441" s="143">
        <f t="shared" si="29"/>
        <v>0</v>
      </c>
      <c r="H441" s="73">
        <f t="shared" si="30"/>
        <v>1</v>
      </c>
    </row>
    <row r="442" spans="2:8" ht="15" customHeight="1" x14ac:dyDescent="0.25">
      <c r="B442" s="75">
        <v>20</v>
      </c>
      <c r="C442" s="92" t="s">
        <v>150</v>
      </c>
      <c r="D442" s="143">
        <v>389.25338700000003</v>
      </c>
      <c r="E442" s="163">
        <v>256.66109999999998</v>
      </c>
      <c r="F442" s="164">
        <v>256.66109999999998</v>
      </c>
      <c r="G442" s="143">
        <f t="shared" si="29"/>
        <v>0</v>
      </c>
      <c r="H442" s="73">
        <f t="shared" si="30"/>
        <v>1</v>
      </c>
    </row>
    <row r="443" spans="2:8" ht="15" customHeight="1" x14ac:dyDescent="0.25">
      <c r="B443" s="75">
        <v>21</v>
      </c>
      <c r="C443" s="74" t="s">
        <v>151</v>
      </c>
      <c r="D443" s="143">
        <v>105.25066199999999</v>
      </c>
      <c r="E443" s="165">
        <v>17.363099999999999</v>
      </c>
      <c r="F443" s="165">
        <v>17.363099999999999</v>
      </c>
      <c r="G443" s="143">
        <f t="shared" si="29"/>
        <v>0</v>
      </c>
      <c r="H443" s="73">
        <f t="shared" si="30"/>
        <v>1</v>
      </c>
    </row>
    <row r="444" spans="2:8" ht="15" customHeight="1" x14ac:dyDescent="0.25">
      <c r="B444" s="69">
        <v>22</v>
      </c>
      <c r="C444" s="74" t="s">
        <v>291</v>
      </c>
      <c r="D444" s="143">
        <v>230.28256199999998</v>
      </c>
      <c r="E444" s="165">
        <v>152.87459999999999</v>
      </c>
      <c r="F444" s="165">
        <v>152.87459999999999</v>
      </c>
      <c r="G444" s="143">
        <f t="shared" ref="G444:G446" si="31">F444-E444</f>
        <v>0</v>
      </c>
      <c r="H444" s="73">
        <f t="shared" ref="H444:H446" si="32">F444/E444</f>
        <v>1</v>
      </c>
    </row>
    <row r="445" spans="2:8" ht="15" customHeight="1" x14ac:dyDescent="0.25">
      <c r="B445" s="69">
        <v>23</v>
      </c>
      <c r="C445" s="74" t="s">
        <v>290</v>
      </c>
      <c r="D445" s="143">
        <v>140.82318599999999</v>
      </c>
      <c r="E445" s="165">
        <v>88.838099999999997</v>
      </c>
      <c r="F445" s="165">
        <v>88.838099999999997</v>
      </c>
      <c r="G445" s="143">
        <f t="shared" si="31"/>
        <v>0</v>
      </c>
      <c r="H445" s="73">
        <f t="shared" si="32"/>
        <v>1</v>
      </c>
    </row>
    <row r="446" spans="2:8" ht="15" customHeight="1" x14ac:dyDescent="0.25">
      <c r="B446" s="75">
        <v>24</v>
      </c>
      <c r="C446" s="74" t="s">
        <v>289</v>
      </c>
      <c r="D446" s="143">
        <v>0</v>
      </c>
      <c r="E446" s="165">
        <v>0</v>
      </c>
      <c r="F446" s="165">
        <v>0</v>
      </c>
      <c r="G446" s="143">
        <f t="shared" si="31"/>
        <v>0</v>
      </c>
      <c r="H446" s="73" t="e">
        <f t="shared" si="32"/>
        <v>#DIV/0!</v>
      </c>
    </row>
    <row r="447" spans="2:8" ht="15" customHeight="1" x14ac:dyDescent="0.25">
      <c r="B447" s="101"/>
      <c r="C447" s="101" t="s">
        <v>29</v>
      </c>
      <c r="D447" s="150">
        <f t="shared" ref="D447" si="33">(D376-E376)*3000/100000</f>
        <v>9237.2845845599968</v>
      </c>
      <c r="E447" s="150">
        <f>SUM(E423:E446)</f>
        <v>6006.3076497000011</v>
      </c>
      <c r="F447" s="150">
        <f>SUM(F423:F446)</f>
        <v>6006.3076497000011</v>
      </c>
      <c r="G447" s="143">
        <f t="shared" si="29"/>
        <v>0</v>
      </c>
      <c r="H447" s="73">
        <f t="shared" si="30"/>
        <v>1</v>
      </c>
    </row>
    <row r="448" spans="2:8" x14ac:dyDescent="0.25">
      <c r="B448" s="166"/>
    </row>
    <row r="449" spans="2:9" x14ac:dyDescent="0.25">
      <c r="B449" s="440" t="s">
        <v>304</v>
      </c>
      <c r="C449" s="440"/>
      <c r="D449" s="440"/>
      <c r="E449" s="440"/>
      <c r="F449" s="440"/>
    </row>
    <row r="450" spans="2:9" ht="15" customHeight="1" x14ac:dyDescent="0.25">
      <c r="B450" s="439" t="s">
        <v>61</v>
      </c>
      <c r="C450" s="439"/>
      <c r="D450" s="439"/>
      <c r="E450" s="439"/>
      <c r="F450" s="439"/>
      <c r="G450" s="110"/>
    </row>
    <row r="451" spans="2:9" x14ac:dyDescent="0.25">
      <c r="B451" s="110"/>
      <c r="C451" s="110"/>
      <c r="D451" s="110"/>
      <c r="E451" s="110"/>
      <c r="F451" s="111"/>
      <c r="G451" s="110"/>
    </row>
    <row r="452" spans="2:9" ht="33" customHeight="1" x14ac:dyDescent="0.25">
      <c r="B452" s="414" t="s">
        <v>246</v>
      </c>
      <c r="C452" s="414"/>
      <c r="D452" s="414"/>
      <c r="E452" s="414"/>
      <c r="F452" s="414"/>
      <c r="G452" s="96"/>
      <c r="H452" s="96"/>
    </row>
    <row r="453" spans="2:9" ht="33.75" customHeight="1" x14ac:dyDescent="0.25">
      <c r="B453" s="113" t="s">
        <v>40</v>
      </c>
      <c r="C453" s="113" t="s">
        <v>41</v>
      </c>
      <c r="D453" s="115" t="s">
        <v>247</v>
      </c>
      <c r="E453" s="115" t="s">
        <v>248</v>
      </c>
      <c r="F453" s="114" t="s">
        <v>249</v>
      </c>
      <c r="G453" s="116"/>
      <c r="H453" s="117"/>
    </row>
    <row r="454" spans="2:9" ht="14.25" customHeight="1" x14ac:dyDescent="0.25">
      <c r="B454" s="118" t="s">
        <v>238</v>
      </c>
      <c r="C454" s="118" t="s">
        <v>239</v>
      </c>
      <c r="D454" s="118" t="s">
        <v>240</v>
      </c>
      <c r="E454" s="118" t="s">
        <v>241</v>
      </c>
      <c r="F454" s="118" t="s">
        <v>242</v>
      </c>
      <c r="G454" s="116"/>
      <c r="H454" s="117"/>
    </row>
    <row r="455" spans="2:9" ht="14.25" customHeight="1" x14ac:dyDescent="0.25">
      <c r="B455" s="75">
        <v>1</v>
      </c>
      <c r="C455" s="92" t="s">
        <v>155</v>
      </c>
      <c r="D455" s="167">
        <v>2223.4787694000001</v>
      </c>
      <c r="E455" s="167">
        <v>589.14522138939992</v>
      </c>
      <c r="F455" s="168">
        <f>E455/D455</f>
        <v>0.26496552586754818</v>
      </c>
      <c r="G455" s="169"/>
      <c r="H455" s="170"/>
      <c r="I455" s="171"/>
    </row>
    <row r="456" spans="2:9" x14ac:dyDescent="0.25">
      <c r="B456" s="75">
        <v>2</v>
      </c>
      <c r="C456" s="92" t="s">
        <v>132</v>
      </c>
      <c r="D456" s="167">
        <v>5702.7030002000001</v>
      </c>
      <c r="E456" s="167">
        <v>1070.0890537562343</v>
      </c>
      <c r="F456" s="168">
        <f t="shared" ref="F456:F479" si="34">E456/D456</f>
        <v>0.18764593802600366</v>
      </c>
      <c r="G456" s="169"/>
      <c r="H456" s="170"/>
      <c r="I456" s="171"/>
    </row>
    <row r="457" spans="2:9" x14ac:dyDescent="0.25">
      <c r="B457" s="75">
        <v>3</v>
      </c>
      <c r="C457" s="92" t="s">
        <v>133</v>
      </c>
      <c r="D457" s="167">
        <v>5855.992671</v>
      </c>
      <c r="E457" s="167">
        <v>1376.7999999999997</v>
      </c>
      <c r="F457" s="168">
        <f t="shared" si="34"/>
        <v>0.23510958386580258</v>
      </c>
      <c r="G457" s="169"/>
      <c r="H457" s="170"/>
      <c r="I457" s="171"/>
    </row>
    <row r="458" spans="2:9" x14ac:dyDescent="0.25">
      <c r="B458" s="75">
        <v>4</v>
      </c>
      <c r="C458" s="92" t="s">
        <v>134</v>
      </c>
      <c r="D458" s="167">
        <v>6700.6119799999997</v>
      </c>
      <c r="E458" s="167">
        <v>428.44751410696995</v>
      </c>
      <c r="F458" s="168">
        <f t="shared" si="34"/>
        <v>6.3941549724980493E-2</v>
      </c>
      <c r="G458" s="169"/>
      <c r="H458" s="170"/>
      <c r="I458" s="171"/>
    </row>
    <row r="459" spans="2:9" x14ac:dyDescent="0.25">
      <c r="B459" s="75">
        <v>5</v>
      </c>
      <c r="C459" s="92" t="s">
        <v>135</v>
      </c>
      <c r="D459" s="167">
        <v>4932.9779758000004</v>
      </c>
      <c r="E459" s="167">
        <v>1413.6899739669002</v>
      </c>
      <c r="F459" s="168">
        <f t="shared" si="34"/>
        <v>0.2865794213763212</v>
      </c>
      <c r="G459" s="169"/>
      <c r="H459" s="170"/>
      <c r="I459" s="171"/>
    </row>
    <row r="460" spans="2:9" x14ac:dyDescent="0.25">
      <c r="B460" s="75">
        <v>6</v>
      </c>
      <c r="C460" s="92" t="s">
        <v>136</v>
      </c>
      <c r="D460" s="167">
        <v>3105.9294466000001</v>
      </c>
      <c r="E460" s="167">
        <v>584.642820752327</v>
      </c>
      <c r="F460" s="168">
        <f t="shared" si="34"/>
        <v>0.18823441768528387</v>
      </c>
      <c r="G460" s="169"/>
      <c r="H460" s="170"/>
      <c r="I460" s="171"/>
    </row>
    <row r="461" spans="2:9" x14ac:dyDescent="0.25">
      <c r="B461" s="75">
        <v>7</v>
      </c>
      <c r="C461" s="92" t="s">
        <v>137</v>
      </c>
      <c r="D461" s="167">
        <v>6022.6082006000006</v>
      </c>
      <c r="E461" s="167">
        <v>528.20395914858034</v>
      </c>
      <c r="F461" s="168">
        <f t="shared" si="34"/>
        <v>8.7703523383101389E-2</v>
      </c>
      <c r="G461" s="169"/>
      <c r="H461" s="170"/>
      <c r="I461" s="171"/>
    </row>
    <row r="462" spans="2:9" x14ac:dyDescent="0.25">
      <c r="B462" s="75">
        <v>8</v>
      </c>
      <c r="C462" s="92" t="s">
        <v>138</v>
      </c>
      <c r="D462" s="167">
        <v>989.02405600000009</v>
      </c>
      <c r="E462" s="167">
        <v>343.81140614533433</v>
      </c>
      <c r="F462" s="168">
        <f t="shared" si="34"/>
        <v>0.34762693997135119</v>
      </c>
      <c r="G462" s="169"/>
      <c r="H462" s="170"/>
      <c r="I462" s="171"/>
    </row>
    <row r="463" spans="2:9" x14ac:dyDescent="0.25">
      <c r="B463" s="75">
        <v>9</v>
      </c>
      <c r="C463" s="92" t="s">
        <v>139</v>
      </c>
      <c r="D463" s="167">
        <v>6545.388277</v>
      </c>
      <c r="E463" s="167">
        <v>1196.7178891174749</v>
      </c>
      <c r="F463" s="168">
        <f t="shared" si="34"/>
        <v>0.18283375079865791</v>
      </c>
      <c r="G463" s="169"/>
      <c r="H463" s="170"/>
      <c r="I463" s="171"/>
    </row>
    <row r="464" spans="2:9" x14ac:dyDescent="0.25">
      <c r="B464" s="75">
        <v>10</v>
      </c>
      <c r="C464" s="92" t="s">
        <v>140</v>
      </c>
      <c r="D464" s="167">
        <v>5870.7429368000003</v>
      </c>
      <c r="E464" s="167">
        <v>221.85939158672352</v>
      </c>
      <c r="F464" s="168">
        <f t="shared" si="34"/>
        <v>3.7790684071010217E-2</v>
      </c>
      <c r="G464" s="169"/>
      <c r="H464" s="170"/>
      <c r="I464" s="171"/>
    </row>
    <row r="465" spans="2:9" x14ac:dyDescent="0.25">
      <c r="B465" s="75">
        <v>11</v>
      </c>
      <c r="C465" s="92" t="s">
        <v>141</v>
      </c>
      <c r="D465" s="167">
        <v>3275.5950503999998</v>
      </c>
      <c r="E465" s="167">
        <v>496.38938402239984</v>
      </c>
      <c r="F465" s="168">
        <f t="shared" si="34"/>
        <v>0.15154174322060451</v>
      </c>
      <c r="G465" s="169"/>
      <c r="H465" s="170"/>
      <c r="I465" s="171"/>
    </row>
    <row r="466" spans="2:9" x14ac:dyDescent="0.25">
      <c r="B466" s="75">
        <v>12</v>
      </c>
      <c r="C466" s="92" t="s">
        <v>142</v>
      </c>
      <c r="D466" s="167">
        <v>3577.3252438</v>
      </c>
      <c r="E466" s="167">
        <v>352.06550196043986</v>
      </c>
      <c r="F466" s="168">
        <f t="shared" si="34"/>
        <v>9.8415849263529545E-2</v>
      </c>
      <c r="G466" s="169"/>
      <c r="H466" s="170"/>
      <c r="I466" s="171"/>
    </row>
    <row r="467" spans="2:9" x14ac:dyDescent="0.25">
      <c r="B467" s="75">
        <v>13</v>
      </c>
      <c r="C467" s="92" t="s">
        <v>143</v>
      </c>
      <c r="D467" s="167">
        <v>7987.5820842000012</v>
      </c>
      <c r="E467" s="167">
        <v>160.58082877710103</v>
      </c>
      <c r="F467" s="168">
        <f t="shared" si="34"/>
        <v>2.0103809523878472E-2</v>
      </c>
      <c r="G467" s="169"/>
      <c r="H467" s="170"/>
      <c r="I467" s="171"/>
    </row>
    <row r="468" spans="2:9" x14ac:dyDescent="0.25">
      <c r="B468" s="75">
        <v>14</v>
      </c>
      <c r="C468" s="92" t="s">
        <v>144</v>
      </c>
      <c r="D468" s="167">
        <v>13148.017091000002</v>
      </c>
      <c r="E468" s="167">
        <v>2787.4925151342982</v>
      </c>
      <c r="F468" s="168">
        <f t="shared" si="34"/>
        <v>0.21200858622570359</v>
      </c>
      <c r="G468" s="169"/>
      <c r="H468" s="170"/>
      <c r="I468" s="171"/>
    </row>
    <row r="469" spans="2:9" x14ac:dyDescent="0.25">
      <c r="B469" s="75">
        <v>15</v>
      </c>
      <c r="C469" s="92" t="s">
        <v>145</v>
      </c>
      <c r="D469" s="167">
        <v>8236.1332308000001</v>
      </c>
      <c r="E469" s="167">
        <v>2664.3637415037001</v>
      </c>
      <c r="F469" s="168">
        <f t="shared" si="34"/>
        <v>0.32349692104785227</v>
      </c>
      <c r="G469" s="169"/>
      <c r="H469" s="170"/>
      <c r="I469" s="171"/>
    </row>
    <row r="470" spans="2:9" x14ac:dyDescent="0.25">
      <c r="B470" s="75">
        <v>16</v>
      </c>
      <c r="C470" s="92" t="s">
        <v>146</v>
      </c>
      <c r="D470" s="167">
        <v>7691.4086103999998</v>
      </c>
      <c r="E470" s="167">
        <v>1316.5494350716447</v>
      </c>
      <c r="F470" s="168">
        <f t="shared" si="34"/>
        <v>0.17117143318734385</v>
      </c>
      <c r="G470" s="169"/>
      <c r="H470" s="170"/>
      <c r="I470" s="171"/>
    </row>
    <row r="471" spans="2:9" x14ac:dyDescent="0.25">
      <c r="B471" s="75">
        <v>17</v>
      </c>
      <c r="C471" s="92" t="s">
        <v>147</v>
      </c>
      <c r="D471" s="167">
        <v>7571.7079991999999</v>
      </c>
      <c r="E471" s="167">
        <v>843.38022363003665</v>
      </c>
      <c r="F471" s="168">
        <f t="shared" si="34"/>
        <v>0.11138573010464023</v>
      </c>
      <c r="G471" s="169"/>
      <c r="H471" s="170"/>
      <c r="I471" s="171"/>
    </row>
    <row r="472" spans="2:9" x14ac:dyDescent="0.25">
      <c r="B472" s="75">
        <v>18</v>
      </c>
      <c r="C472" s="92" t="s">
        <v>148</v>
      </c>
      <c r="D472" s="167">
        <v>11741.391921800001</v>
      </c>
      <c r="E472" s="167">
        <v>223.65030757239856</v>
      </c>
      <c r="F472" s="168">
        <f t="shared" si="34"/>
        <v>1.9048023357192568E-2</v>
      </c>
      <c r="G472" s="169"/>
      <c r="H472" s="170"/>
      <c r="I472" s="171"/>
    </row>
    <row r="473" spans="2:9" x14ac:dyDescent="0.25">
      <c r="B473" s="75">
        <v>19</v>
      </c>
      <c r="C473" s="92" t="s">
        <v>149</v>
      </c>
      <c r="D473" s="167">
        <v>13357.4250524</v>
      </c>
      <c r="E473" s="167">
        <v>1722.0987851825707</v>
      </c>
      <c r="F473" s="168">
        <f t="shared" si="34"/>
        <v>0.12892445800196739</v>
      </c>
      <c r="G473" s="169"/>
      <c r="H473" s="170"/>
      <c r="I473" s="171"/>
    </row>
    <row r="474" spans="2:9" x14ac:dyDescent="0.25">
      <c r="B474" s="75">
        <v>20</v>
      </c>
      <c r="C474" s="92" t="s">
        <v>150</v>
      </c>
      <c r="D474" s="167">
        <v>5352.5471318</v>
      </c>
      <c r="E474" s="167">
        <v>936.15890561827416</v>
      </c>
      <c r="F474" s="168">
        <f t="shared" si="34"/>
        <v>0.17489970336860064</v>
      </c>
      <c r="G474" s="169"/>
      <c r="H474" s="170"/>
      <c r="I474" s="171"/>
    </row>
    <row r="475" spans="2:9" x14ac:dyDescent="0.25">
      <c r="B475" s="75">
        <v>21</v>
      </c>
      <c r="C475" s="74" t="s">
        <v>151</v>
      </c>
      <c r="D475" s="144">
        <v>1447.2406338000001</v>
      </c>
      <c r="E475" s="167">
        <v>630.03485490825892</v>
      </c>
      <c r="F475" s="172">
        <f t="shared" si="34"/>
        <v>0.43533524432214493</v>
      </c>
      <c r="G475" s="173"/>
      <c r="H475" s="174"/>
    </row>
    <row r="476" spans="2:9" x14ac:dyDescent="0.25">
      <c r="B476" s="69">
        <v>22</v>
      </c>
      <c r="C476" s="74" t="s">
        <v>291</v>
      </c>
      <c r="D476" s="144">
        <v>3166.7117948000005</v>
      </c>
      <c r="E476" s="167">
        <v>0</v>
      </c>
      <c r="F476" s="172">
        <f t="shared" si="34"/>
        <v>0</v>
      </c>
      <c r="G476" s="173"/>
      <c r="H476" s="174"/>
    </row>
    <row r="477" spans="2:9" x14ac:dyDescent="0.25">
      <c r="B477" s="69">
        <v>23</v>
      </c>
      <c r="C477" s="74" t="s">
        <v>290</v>
      </c>
      <c r="D477" s="144">
        <v>1936.5352654000001</v>
      </c>
      <c r="E477" s="167">
        <v>0</v>
      </c>
      <c r="F477" s="172">
        <f t="shared" si="34"/>
        <v>0</v>
      </c>
      <c r="G477" s="173"/>
      <c r="H477" s="174"/>
    </row>
    <row r="478" spans="2:9" x14ac:dyDescent="0.25">
      <c r="B478" s="75">
        <v>24</v>
      </c>
      <c r="C478" s="74" t="s">
        <v>289</v>
      </c>
      <c r="D478" s="144">
        <v>0</v>
      </c>
      <c r="E478" s="167">
        <v>0</v>
      </c>
      <c r="F478" s="172" t="e">
        <f t="shared" si="34"/>
        <v>#DIV/0!</v>
      </c>
      <c r="G478" s="173"/>
      <c r="H478" s="174"/>
    </row>
    <row r="479" spans="2:9" x14ac:dyDescent="0.25">
      <c r="B479" s="175"/>
      <c r="C479" s="176" t="s">
        <v>29</v>
      </c>
      <c r="D479" s="177">
        <f>SUM(D454:D478)</f>
        <v>136439.0784232</v>
      </c>
      <c r="E479" s="177">
        <f>SUM(E454:E478)</f>
        <v>19886.171713351065</v>
      </c>
      <c r="F479" s="178">
        <f t="shared" si="34"/>
        <v>0.14575129019612049</v>
      </c>
      <c r="G479" s="140"/>
      <c r="H479" s="173"/>
    </row>
    <row r="480" spans="2:9" x14ac:dyDescent="0.25">
      <c r="B480" s="179"/>
      <c r="C480" s="180"/>
      <c r="D480" s="138"/>
      <c r="E480" s="181"/>
      <c r="F480" s="182"/>
      <c r="G480" s="140"/>
      <c r="H480" s="173"/>
    </row>
    <row r="481" spans="2:8" x14ac:dyDescent="0.25">
      <c r="B481" s="415" t="s">
        <v>250</v>
      </c>
      <c r="C481" s="415"/>
      <c r="D481" s="415"/>
      <c r="E481" s="415"/>
      <c r="F481" s="415"/>
      <c r="G481" s="96"/>
      <c r="H481" s="173"/>
    </row>
    <row r="482" spans="2:8" x14ac:dyDescent="0.25">
      <c r="B482" s="96"/>
      <c r="C482" s="96"/>
      <c r="D482" s="96"/>
      <c r="E482" s="96"/>
      <c r="F482" s="96" t="s">
        <v>62</v>
      </c>
    </row>
    <row r="483" spans="2:8" ht="33.75" customHeight="1" x14ac:dyDescent="0.25">
      <c r="B483" s="113" t="s">
        <v>40</v>
      </c>
      <c r="C483" s="113" t="s">
        <v>41</v>
      </c>
      <c r="D483" s="115" t="s">
        <v>247</v>
      </c>
      <c r="E483" s="114" t="s">
        <v>251</v>
      </c>
      <c r="F483" s="114" t="s">
        <v>237</v>
      </c>
      <c r="G483" s="116"/>
      <c r="H483" s="117"/>
    </row>
    <row r="484" spans="2:8" ht="14.25" customHeight="1" x14ac:dyDescent="0.25">
      <c r="B484" s="113">
        <v>1</v>
      </c>
      <c r="C484" s="113">
        <v>2</v>
      </c>
      <c r="D484" s="114">
        <v>3</v>
      </c>
      <c r="E484" s="114">
        <v>4</v>
      </c>
      <c r="F484" s="114">
        <v>5</v>
      </c>
      <c r="G484" s="116"/>
      <c r="H484" s="117"/>
    </row>
    <row r="485" spans="2:8" x14ac:dyDescent="0.25">
      <c r="B485" s="75">
        <v>1</v>
      </c>
      <c r="C485" s="92" t="s">
        <v>155</v>
      </c>
      <c r="D485" s="167">
        <f t="shared" ref="D485:D508" si="35">D455</f>
        <v>2223.4787694000001</v>
      </c>
      <c r="E485" s="165">
        <v>517.78918330923307</v>
      </c>
      <c r="F485" s="183">
        <f t="shared" ref="F485:F508" si="36">E485/D485</f>
        <v>0.23287345507191737</v>
      </c>
      <c r="G485" s="173"/>
      <c r="H485" s="174"/>
    </row>
    <row r="486" spans="2:8" x14ac:dyDescent="0.25">
      <c r="B486" s="75">
        <v>2</v>
      </c>
      <c r="C486" s="92" t="s">
        <v>132</v>
      </c>
      <c r="D486" s="167">
        <f t="shared" si="35"/>
        <v>5702.7030002000001</v>
      </c>
      <c r="E486" s="165">
        <v>748.06879087692516</v>
      </c>
      <c r="F486" s="183">
        <f t="shared" si="36"/>
        <v>0.13117793278918605</v>
      </c>
      <c r="G486" s="173"/>
      <c r="H486" s="174"/>
    </row>
    <row r="487" spans="2:8" x14ac:dyDescent="0.25">
      <c r="B487" s="75">
        <v>3</v>
      </c>
      <c r="C487" s="92" t="s">
        <v>133</v>
      </c>
      <c r="D487" s="167">
        <f t="shared" si="35"/>
        <v>5855.992671</v>
      </c>
      <c r="E487" s="165">
        <v>1076.6830470026671</v>
      </c>
      <c r="F487" s="183">
        <f t="shared" si="36"/>
        <v>0.18386004004660186</v>
      </c>
      <c r="G487" s="173"/>
      <c r="H487" s="174"/>
    </row>
    <row r="488" spans="2:8" x14ac:dyDescent="0.25">
      <c r="B488" s="75">
        <v>4</v>
      </c>
      <c r="C488" s="92" t="s">
        <v>134</v>
      </c>
      <c r="D488" s="167">
        <f t="shared" si="35"/>
        <v>6700.6119799999997</v>
      </c>
      <c r="E488" s="165">
        <v>1177.8658826586857</v>
      </c>
      <c r="F488" s="183">
        <f t="shared" si="36"/>
        <v>0.17578482177066546</v>
      </c>
      <c r="G488" s="173"/>
      <c r="H488" s="174"/>
    </row>
    <row r="489" spans="2:8" x14ac:dyDescent="0.25">
      <c r="B489" s="75">
        <v>5</v>
      </c>
      <c r="C489" s="92" t="s">
        <v>135</v>
      </c>
      <c r="D489" s="167">
        <f t="shared" si="35"/>
        <v>4932.9779758000004</v>
      </c>
      <c r="E489" s="165">
        <v>1042.8053974639997</v>
      </c>
      <c r="F489" s="183">
        <f t="shared" si="36"/>
        <v>0.21139469962763899</v>
      </c>
      <c r="G489" s="173"/>
      <c r="H489" s="174"/>
    </row>
    <row r="490" spans="2:8" x14ac:dyDescent="0.25">
      <c r="B490" s="75">
        <v>6</v>
      </c>
      <c r="C490" s="92" t="s">
        <v>136</v>
      </c>
      <c r="D490" s="167">
        <f t="shared" si="35"/>
        <v>3105.9294466000001</v>
      </c>
      <c r="E490" s="165">
        <v>762.60898089698185</v>
      </c>
      <c r="F490" s="183">
        <f t="shared" si="36"/>
        <v>0.24553325953098995</v>
      </c>
      <c r="G490" s="173"/>
      <c r="H490" s="174"/>
    </row>
    <row r="491" spans="2:8" x14ac:dyDescent="0.25">
      <c r="B491" s="75">
        <v>7</v>
      </c>
      <c r="C491" s="92" t="s">
        <v>137</v>
      </c>
      <c r="D491" s="167">
        <f t="shared" si="35"/>
        <v>6022.6082006000006</v>
      </c>
      <c r="E491" s="165">
        <v>1076.2714826832321</v>
      </c>
      <c r="F491" s="183">
        <f t="shared" si="36"/>
        <v>0.17870521322904731</v>
      </c>
      <c r="G491" s="173"/>
      <c r="H491" s="174"/>
    </row>
    <row r="492" spans="2:8" x14ac:dyDescent="0.25">
      <c r="B492" s="75">
        <v>8</v>
      </c>
      <c r="C492" s="92" t="s">
        <v>138</v>
      </c>
      <c r="D492" s="167">
        <f t="shared" si="35"/>
        <v>989.02405600000009</v>
      </c>
      <c r="E492" s="165">
        <v>249.14038297075905</v>
      </c>
      <c r="F492" s="183">
        <f t="shared" si="36"/>
        <v>0.2519052812308531</v>
      </c>
      <c r="G492" s="173"/>
      <c r="H492" s="174"/>
    </row>
    <row r="493" spans="2:8" x14ac:dyDescent="0.25">
      <c r="B493" s="75">
        <v>9</v>
      </c>
      <c r="C493" s="92" t="s">
        <v>139</v>
      </c>
      <c r="D493" s="167">
        <f t="shared" si="35"/>
        <v>6545.388277</v>
      </c>
      <c r="E493" s="165">
        <v>558.91566826465009</v>
      </c>
      <c r="F493" s="183">
        <f t="shared" si="36"/>
        <v>8.5390758288341362E-2</v>
      </c>
      <c r="G493" s="173"/>
      <c r="H493" s="174" t="s">
        <v>15</v>
      </c>
    </row>
    <row r="494" spans="2:8" x14ac:dyDescent="0.25">
      <c r="B494" s="75">
        <v>10</v>
      </c>
      <c r="C494" s="92" t="s">
        <v>140</v>
      </c>
      <c r="D494" s="167">
        <f t="shared" si="35"/>
        <v>5870.7429368000003</v>
      </c>
      <c r="E494" s="165">
        <v>590.14452320249802</v>
      </c>
      <c r="F494" s="183">
        <f t="shared" si="36"/>
        <v>0.10052297120748596</v>
      </c>
      <c r="G494" s="173"/>
      <c r="H494" s="174"/>
    </row>
    <row r="495" spans="2:8" x14ac:dyDescent="0.25">
      <c r="B495" s="75">
        <v>11</v>
      </c>
      <c r="C495" s="92" t="s">
        <v>141</v>
      </c>
      <c r="D495" s="167">
        <f t="shared" si="35"/>
        <v>3275.5950503999998</v>
      </c>
      <c r="E495" s="165">
        <v>833.15336882233339</v>
      </c>
      <c r="F495" s="183">
        <f t="shared" si="36"/>
        <v>0.25435176082604982</v>
      </c>
      <c r="G495" s="173"/>
      <c r="H495" s="174"/>
    </row>
    <row r="496" spans="2:8" x14ac:dyDescent="0.25">
      <c r="B496" s="75">
        <v>12</v>
      </c>
      <c r="C496" s="92" t="s">
        <v>142</v>
      </c>
      <c r="D496" s="167">
        <f t="shared" si="35"/>
        <v>3577.3252438</v>
      </c>
      <c r="E496" s="165">
        <v>641.41191457081322</v>
      </c>
      <c r="F496" s="183">
        <f t="shared" si="36"/>
        <v>0.1792993006946933</v>
      </c>
      <c r="G496" s="173"/>
      <c r="H496" s="174"/>
    </row>
    <row r="497" spans="2:8" x14ac:dyDescent="0.25">
      <c r="B497" s="75">
        <v>13</v>
      </c>
      <c r="C497" s="92" t="s">
        <v>143</v>
      </c>
      <c r="D497" s="167">
        <f t="shared" si="35"/>
        <v>7987.5820842000012</v>
      </c>
      <c r="E497" s="165">
        <v>1588.9689451247784</v>
      </c>
      <c r="F497" s="183">
        <f t="shared" si="36"/>
        <v>0.19892990499188368</v>
      </c>
      <c r="G497" s="173"/>
      <c r="H497" s="174"/>
    </row>
    <row r="498" spans="2:8" x14ac:dyDescent="0.25">
      <c r="B498" s="75">
        <v>14</v>
      </c>
      <c r="C498" s="92" t="s">
        <v>144</v>
      </c>
      <c r="D498" s="167">
        <f t="shared" si="35"/>
        <v>13148.017091000002</v>
      </c>
      <c r="E498" s="165">
        <v>866.69709651203311</v>
      </c>
      <c r="F498" s="183">
        <f t="shared" si="36"/>
        <v>6.5918464397593399E-2</v>
      </c>
      <c r="G498" s="173"/>
      <c r="H498" s="174"/>
    </row>
    <row r="499" spans="2:8" x14ac:dyDescent="0.25">
      <c r="B499" s="75">
        <v>15</v>
      </c>
      <c r="C499" s="92" t="s">
        <v>145</v>
      </c>
      <c r="D499" s="167">
        <f t="shared" si="35"/>
        <v>8236.1332308000001</v>
      </c>
      <c r="E499" s="165">
        <v>928.13041982732648</v>
      </c>
      <c r="F499" s="183">
        <f t="shared" si="36"/>
        <v>0.11269006872745481</v>
      </c>
      <c r="G499" s="173"/>
      <c r="H499" s="174"/>
    </row>
    <row r="500" spans="2:8" x14ac:dyDescent="0.25">
      <c r="B500" s="75">
        <v>16</v>
      </c>
      <c r="C500" s="92" t="s">
        <v>146</v>
      </c>
      <c r="D500" s="167">
        <f t="shared" si="35"/>
        <v>7691.4086103999998</v>
      </c>
      <c r="E500" s="165">
        <v>1078.0157568723839</v>
      </c>
      <c r="F500" s="183">
        <f t="shared" si="36"/>
        <v>0.14015843020155452</v>
      </c>
      <c r="G500" s="173"/>
      <c r="H500" s="174"/>
    </row>
    <row r="501" spans="2:8" x14ac:dyDescent="0.25">
      <c r="B501" s="75">
        <v>17</v>
      </c>
      <c r="C501" s="92" t="s">
        <v>147</v>
      </c>
      <c r="D501" s="167">
        <f t="shared" si="35"/>
        <v>7571.7079991999999</v>
      </c>
      <c r="E501" s="165">
        <v>1186.59488747762</v>
      </c>
      <c r="F501" s="183">
        <f t="shared" si="36"/>
        <v>0.15671429585015578</v>
      </c>
      <c r="G501" s="173"/>
      <c r="H501" s="174"/>
    </row>
    <row r="502" spans="2:8" x14ac:dyDescent="0.25">
      <c r="B502" s="75">
        <v>18</v>
      </c>
      <c r="C502" s="92" t="s">
        <v>148</v>
      </c>
      <c r="D502" s="167">
        <f t="shared" si="35"/>
        <v>11741.391921800001</v>
      </c>
      <c r="E502" s="165">
        <v>2894.2657432833503</v>
      </c>
      <c r="F502" s="183">
        <f t="shared" si="36"/>
        <v>0.24650107607000382</v>
      </c>
      <c r="G502" s="173"/>
      <c r="H502" s="174"/>
    </row>
    <row r="503" spans="2:8" x14ac:dyDescent="0.25">
      <c r="B503" s="75">
        <v>19</v>
      </c>
      <c r="C503" s="92" t="s">
        <v>149</v>
      </c>
      <c r="D503" s="167">
        <f t="shared" si="35"/>
        <v>13357.4250524</v>
      </c>
      <c r="E503" s="165">
        <v>2938.7302819020183</v>
      </c>
      <c r="F503" s="183">
        <f t="shared" si="36"/>
        <v>0.22000724468777769</v>
      </c>
      <c r="G503" s="173"/>
      <c r="H503" s="174"/>
    </row>
    <row r="504" spans="2:8" x14ac:dyDescent="0.25">
      <c r="B504" s="75">
        <v>20</v>
      </c>
      <c r="C504" s="92" t="s">
        <v>150</v>
      </c>
      <c r="D504" s="167">
        <f t="shared" si="35"/>
        <v>5352.5471318</v>
      </c>
      <c r="E504" s="165">
        <v>841.90062939882125</v>
      </c>
      <c r="F504" s="183">
        <f t="shared" si="36"/>
        <v>0.15728971808524733</v>
      </c>
      <c r="G504" s="173"/>
      <c r="H504" s="174"/>
    </row>
    <row r="505" spans="2:8" x14ac:dyDescent="0.25">
      <c r="B505" s="75">
        <v>21</v>
      </c>
      <c r="C505" s="74" t="s">
        <v>151</v>
      </c>
      <c r="D505" s="167">
        <f t="shared" si="35"/>
        <v>1447.2406338000001</v>
      </c>
      <c r="E505" s="165">
        <v>163.16034280967241</v>
      </c>
      <c r="F505" s="183">
        <f t="shared" si="36"/>
        <v>0.11273891777158337</v>
      </c>
      <c r="G505" s="173"/>
      <c r="H505" s="174"/>
    </row>
    <row r="506" spans="2:8" x14ac:dyDescent="0.25">
      <c r="B506" s="69">
        <v>22</v>
      </c>
      <c r="C506" s="74" t="s">
        <v>291</v>
      </c>
      <c r="D506" s="167">
        <f t="shared" si="35"/>
        <v>3166.7117948000005</v>
      </c>
      <c r="E506" s="165">
        <v>503.58606231479996</v>
      </c>
      <c r="F506" s="183">
        <f t="shared" si="36"/>
        <v>0.15902491131075755</v>
      </c>
      <c r="G506" s="173"/>
      <c r="H506" s="174"/>
    </row>
    <row r="507" spans="2:8" x14ac:dyDescent="0.25">
      <c r="B507" s="69">
        <v>23</v>
      </c>
      <c r="C507" s="74" t="s">
        <v>290</v>
      </c>
      <c r="D507" s="167">
        <f t="shared" si="35"/>
        <v>1936.5352654000001</v>
      </c>
      <c r="E507" s="165">
        <v>361.70709429034645</v>
      </c>
      <c r="F507" s="183">
        <f t="shared" si="36"/>
        <v>0.18678053570877481</v>
      </c>
      <c r="G507" s="173"/>
      <c r="H507" s="174"/>
    </row>
    <row r="508" spans="2:8" x14ac:dyDescent="0.25">
      <c r="B508" s="75">
        <v>24</v>
      </c>
      <c r="C508" s="74" t="s">
        <v>289</v>
      </c>
      <c r="D508" s="167">
        <f t="shared" si="35"/>
        <v>0</v>
      </c>
      <c r="E508" s="165">
        <v>0</v>
      </c>
      <c r="F508" s="183" t="e">
        <f t="shared" si="36"/>
        <v>#DIV/0!</v>
      </c>
      <c r="G508" s="173"/>
      <c r="H508" s="174"/>
    </row>
    <row r="509" spans="2:8" x14ac:dyDescent="0.25">
      <c r="B509" s="184"/>
      <c r="C509" s="184" t="s">
        <v>29</v>
      </c>
      <c r="D509" s="167">
        <f t="shared" ref="D509" si="37">D479</f>
        <v>136439.0784232</v>
      </c>
      <c r="E509" s="167">
        <f>SUM(E485:E508)</f>
        <v>22626.615882535923</v>
      </c>
      <c r="F509" s="185">
        <f t="shared" ref="F509" si="38">E509/D509</f>
        <v>0.16583676864449204</v>
      </c>
      <c r="G509" s="96"/>
      <c r="H509" s="96"/>
    </row>
    <row r="510" spans="2:8" ht="17.25" customHeight="1" x14ac:dyDescent="0.25">
      <c r="B510" s="96"/>
      <c r="C510" s="96"/>
      <c r="D510" s="96"/>
      <c r="E510" s="96"/>
      <c r="F510" s="96"/>
      <c r="G510" s="96"/>
      <c r="H510" s="96"/>
    </row>
    <row r="511" spans="2:8" ht="17.25" customHeight="1" x14ac:dyDescent="0.25">
      <c r="B511" s="405" t="s">
        <v>323</v>
      </c>
      <c r="C511" s="405"/>
      <c r="D511" s="405"/>
      <c r="E511" s="405"/>
      <c r="F511" s="405"/>
      <c r="G511" s="405"/>
      <c r="H511" s="405"/>
    </row>
    <row r="512" spans="2:8" ht="18" customHeight="1" x14ac:dyDescent="0.25">
      <c r="B512" s="132" t="s">
        <v>43</v>
      </c>
      <c r="C512" s="132" t="s">
        <v>252</v>
      </c>
      <c r="D512" s="114" t="s">
        <v>86</v>
      </c>
      <c r="E512" s="132" t="s">
        <v>330</v>
      </c>
      <c r="F512" s="190"/>
    </row>
    <row r="513" spans="2:8" x14ac:dyDescent="0.25">
      <c r="B513" s="134">
        <f>D509</f>
        <v>136439.0784232</v>
      </c>
      <c r="C513" s="134">
        <f>E479</f>
        <v>19886.171713351065</v>
      </c>
      <c r="D513" s="134">
        <f>G543</f>
        <v>142437.09020837175</v>
      </c>
      <c r="E513" s="135">
        <f>H543</f>
        <v>1.0439610986418966</v>
      </c>
      <c r="F513" s="110"/>
    </row>
    <row r="514" spans="2:8" x14ac:dyDescent="0.25">
      <c r="B514" s="191"/>
      <c r="C514" s="137"/>
      <c r="D514" s="138"/>
      <c r="E514" s="138"/>
      <c r="F514" s="139"/>
      <c r="G514" s="140"/>
      <c r="H514" s="141"/>
    </row>
    <row r="515" spans="2:8" x14ac:dyDescent="0.25">
      <c r="B515" s="405" t="s">
        <v>166</v>
      </c>
      <c r="C515" s="405"/>
      <c r="D515" s="405"/>
      <c r="E515" s="405"/>
      <c r="F515" s="405"/>
      <c r="G515" s="405"/>
      <c r="H515" s="405"/>
    </row>
    <row r="516" spans="2:8" x14ac:dyDescent="0.25">
      <c r="B516" s="96"/>
      <c r="C516" s="96"/>
      <c r="D516" s="96"/>
      <c r="E516" s="96"/>
      <c r="F516" s="96"/>
      <c r="G516" s="96"/>
      <c r="H516" s="96" t="s">
        <v>62</v>
      </c>
    </row>
    <row r="517" spans="2:8" ht="30" x14ac:dyDescent="0.25">
      <c r="B517" s="113" t="s">
        <v>40</v>
      </c>
      <c r="C517" s="113" t="s">
        <v>41</v>
      </c>
      <c r="D517" s="115" t="s">
        <v>194</v>
      </c>
      <c r="E517" s="114" t="s">
        <v>305</v>
      </c>
      <c r="F517" s="114" t="s">
        <v>66</v>
      </c>
      <c r="G517" s="114" t="s">
        <v>339</v>
      </c>
      <c r="H517" s="132" t="s">
        <v>340</v>
      </c>
    </row>
    <row r="518" spans="2:8" ht="21.75" customHeight="1" x14ac:dyDescent="0.25">
      <c r="B518" s="113">
        <v>1</v>
      </c>
      <c r="C518" s="113">
        <v>2</v>
      </c>
      <c r="D518" s="114">
        <v>3</v>
      </c>
      <c r="E518" s="114">
        <v>4</v>
      </c>
      <c r="F518" s="114">
        <v>5</v>
      </c>
      <c r="G518" s="114">
        <v>6</v>
      </c>
      <c r="H518" s="132">
        <v>7</v>
      </c>
    </row>
    <row r="519" spans="2:8" ht="13.5" customHeight="1" x14ac:dyDescent="0.25">
      <c r="B519" s="75">
        <v>1</v>
      </c>
      <c r="C519" s="92" t="s">
        <v>155</v>
      </c>
      <c r="D519" s="167">
        <f t="shared" ref="D519:E543" si="39">D455</f>
        <v>2223.4787694000001</v>
      </c>
      <c r="E519" s="192">
        <f t="shared" si="39"/>
        <v>589.14522138939992</v>
      </c>
      <c r="F519" s="167">
        <v>1770.0005700689333</v>
      </c>
      <c r="G519" s="193">
        <f>E519+F519</f>
        <v>2359.1457914583334</v>
      </c>
      <c r="H519" s="183">
        <f t="shared" ref="H519:H543" si="40">G519/D519</f>
        <v>1.0610156588519812</v>
      </c>
    </row>
    <row r="520" spans="2:8" x14ac:dyDescent="0.25">
      <c r="B520" s="75">
        <v>2</v>
      </c>
      <c r="C520" s="92" t="s">
        <v>132</v>
      </c>
      <c r="D520" s="167">
        <f t="shared" si="39"/>
        <v>5702.7030002000001</v>
      </c>
      <c r="E520" s="192">
        <f t="shared" si="39"/>
        <v>1070.0890537562343</v>
      </c>
      <c r="F520" s="167">
        <v>4704.2692451266912</v>
      </c>
      <c r="G520" s="193">
        <f t="shared" ref="G520:G543" si="41">E520+F520</f>
        <v>5774.3582988829257</v>
      </c>
      <c r="H520" s="183">
        <f t="shared" si="40"/>
        <v>1.012565146506913</v>
      </c>
    </row>
    <row r="521" spans="2:8" x14ac:dyDescent="0.25">
      <c r="B521" s="75">
        <v>3</v>
      </c>
      <c r="C521" s="92" t="s">
        <v>133</v>
      </c>
      <c r="D521" s="167">
        <f t="shared" si="39"/>
        <v>5855.992671</v>
      </c>
      <c r="E521" s="192">
        <f t="shared" si="39"/>
        <v>1376.7999999999997</v>
      </c>
      <c r="F521" s="167">
        <v>4646.045806666667</v>
      </c>
      <c r="G521" s="193">
        <f t="shared" si="41"/>
        <v>6022.8458066666662</v>
      </c>
      <c r="H521" s="183">
        <f t="shared" si="40"/>
        <v>1.0284927159306321</v>
      </c>
    </row>
    <row r="522" spans="2:8" x14ac:dyDescent="0.25">
      <c r="B522" s="75">
        <v>4</v>
      </c>
      <c r="C522" s="92" t="s">
        <v>134</v>
      </c>
      <c r="D522" s="167">
        <f t="shared" si="39"/>
        <v>6700.6119799999997</v>
      </c>
      <c r="E522" s="192">
        <f t="shared" si="39"/>
        <v>428.44751410696995</v>
      </c>
      <c r="F522" s="167">
        <v>6354.4802898217167</v>
      </c>
      <c r="G522" s="193">
        <f t="shared" si="41"/>
        <v>6782.9278039286864</v>
      </c>
      <c r="H522" s="183">
        <f t="shared" si="40"/>
        <v>1.0122848217706657</v>
      </c>
    </row>
    <row r="523" spans="2:8" x14ac:dyDescent="0.25">
      <c r="B523" s="75">
        <v>5</v>
      </c>
      <c r="C523" s="92" t="s">
        <v>135</v>
      </c>
      <c r="D523" s="167">
        <f t="shared" si="39"/>
        <v>4932.9779758000004</v>
      </c>
      <c r="E523" s="192">
        <f t="shared" si="39"/>
        <v>1413.6899739669002</v>
      </c>
      <c r="F523" s="167">
        <v>3818.9520393080993</v>
      </c>
      <c r="G523" s="193">
        <f t="shared" si="41"/>
        <v>5232.642013274999</v>
      </c>
      <c r="H523" s="183">
        <f t="shared" si="40"/>
        <v>1.0607470860289825</v>
      </c>
    </row>
    <row r="524" spans="2:8" x14ac:dyDescent="0.25">
      <c r="B524" s="75">
        <v>6</v>
      </c>
      <c r="C524" s="92" t="s">
        <v>136</v>
      </c>
      <c r="D524" s="167">
        <f t="shared" si="39"/>
        <v>3105.9294466000001</v>
      </c>
      <c r="E524" s="192">
        <f t="shared" si="39"/>
        <v>584.642820752327</v>
      </c>
      <c r="F524" s="167">
        <v>2825.4336669804152</v>
      </c>
      <c r="G524" s="193">
        <f t="shared" si="41"/>
        <v>3410.076487732742</v>
      </c>
      <c r="H524" s="183">
        <f t="shared" si="40"/>
        <v>1.0979246458626695</v>
      </c>
    </row>
    <row r="525" spans="2:8" x14ac:dyDescent="0.25">
      <c r="B525" s="75">
        <v>7</v>
      </c>
      <c r="C525" s="92" t="s">
        <v>137</v>
      </c>
      <c r="D525" s="167">
        <f t="shared" si="39"/>
        <v>6022.6082006000006</v>
      </c>
      <c r="E525" s="192">
        <f t="shared" si="39"/>
        <v>528.20395914858034</v>
      </c>
      <c r="F525" s="167">
        <v>5735.3399667114336</v>
      </c>
      <c r="G525" s="193">
        <f t="shared" si="41"/>
        <v>6263.5439258600136</v>
      </c>
      <c r="H525" s="183">
        <f t="shared" si="40"/>
        <v>1.0400052132290474</v>
      </c>
    </row>
    <row r="526" spans="2:8" x14ac:dyDescent="0.25">
      <c r="B526" s="75">
        <v>8</v>
      </c>
      <c r="C526" s="92" t="s">
        <v>138</v>
      </c>
      <c r="D526" s="167">
        <f t="shared" si="39"/>
        <v>989.02405600000009</v>
      </c>
      <c r="E526" s="192">
        <f t="shared" si="39"/>
        <v>343.81140614533433</v>
      </c>
      <c r="F526" s="167">
        <v>669.7210021746248</v>
      </c>
      <c r="G526" s="193">
        <f t="shared" si="41"/>
        <v>1013.5324083199591</v>
      </c>
      <c r="H526" s="183">
        <f t="shared" si="40"/>
        <v>1.0247803399434796</v>
      </c>
    </row>
    <row r="527" spans="2:8" x14ac:dyDescent="0.25">
      <c r="B527" s="75">
        <v>9</v>
      </c>
      <c r="C527" s="92" t="s">
        <v>139</v>
      </c>
      <c r="D527" s="167">
        <f t="shared" si="39"/>
        <v>6545.388277</v>
      </c>
      <c r="E527" s="192">
        <f t="shared" si="39"/>
        <v>1196.7178891174749</v>
      </c>
      <c r="F527" s="167">
        <v>5434.269497977175</v>
      </c>
      <c r="G527" s="193">
        <f t="shared" si="41"/>
        <v>6630.9873870946503</v>
      </c>
      <c r="H527" s="183">
        <f t="shared" si="40"/>
        <v>1.0130777742239432</v>
      </c>
    </row>
    <row r="528" spans="2:8" x14ac:dyDescent="0.25">
      <c r="B528" s="75">
        <v>10</v>
      </c>
      <c r="C528" s="92" t="s">
        <v>140</v>
      </c>
      <c r="D528" s="167">
        <f t="shared" si="39"/>
        <v>5870.7429368000003</v>
      </c>
      <c r="E528" s="192">
        <f t="shared" si="39"/>
        <v>221.85939158672352</v>
      </c>
      <c r="F528" s="167">
        <v>5704.1958944476546</v>
      </c>
      <c r="G528" s="193">
        <f t="shared" si="41"/>
        <v>5926.0552860343778</v>
      </c>
      <c r="H528" s="183">
        <f t="shared" si="40"/>
        <v>1.0094216949762285</v>
      </c>
    </row>
    <row r="529" spans="2:9" x14ac:dyDescent="0.25">
      <c r="B529" s="75">
        <v>11</v>
      </c>
      <c r="C529" s="92" t="s">
        <v>141</v>
      </c>
      <c r="D529" s="167">
        <f t="shared" si="39"/>
        <v>3275.5950503999998</v>
      </c>
      <c r="E529" s="192">
        <f t="shared" si="39"/>
        <v>496.38938402239984</v>
      </c>
      <c r="F529" s="167">
        <v>3310.9758241859331</v>
      </c>
      <c r="G529" s="193">
        <f t="shared" si="41"/>
        <v>3807.3652082083331</v>
      </c>
      <c r="H529" s="183">
        <f t="shared" si="40"/>
        <v>1.1623430703814857</v>
      </c>
    </row>
    <row r="530" spans="2:9" x14ac:dyDescent="0.25">
      <c r="B530" s="75">
        <v>12</v>
      </c>
      <c r="C530" s="92" t="s">
        <v>142</v>
      </c>
      <c r="D530" s="167">
        <f t="shared" si="39"/>
        <v>3577.3252438</v>
      </c>
      <c r="E530" s="192">
        <f t="shared" si="39"/>
        <v>352.06550196043986</v>
      </c>
      <c r="F530" s="167">
        <v>3230.2868903764338</v>
      </c>
      <c r="G530" s="193">
        <f t="shared" si="41"/>
        <v>3582.3523923368739</v>
      </c>
      <c r="H530" s="183">
        <f t="shared" si="40"/>
        <v>1.0014052813748446</v>
      </c>
      <c r="I530" s="26" t="s">
        <v>15</v>
      </c>
    </row>
    <row r="531" spans="2:9" x14ac:dyDescent="0.25">
      <c r="B531" s="75">
        <v>13</v>
      </c>
      <c r="C531" s="92" t="s">
        <v>143</v>
      </c>
      <c r="D531" s="167">
        <f t="shared" si="39"/>
        <v>7987.5820842000012</v>
      </c>
      <c r="E531" s="192">
        <f t="shared" si="39"/>
        <v>160.58082877710103</v>
      </c>
      <c r="F531" s="167">
        <v>8060.0448837236781</v>
      </c>
      <c r="G531" s="193">
        <f t="shared" si="41"/>
        <v>8220.6257125007796</v>
      </c>
      <c r="H531" s="183">
        <f t="shared" si="40"/>
        <v>1.0291757412749165</v>
      </c>
    </row>
    <row r="532" spans="2:9" x14ac:dyDescent="0.25">
      <c r="B532" s="75">
        <v>14</v>
      </c>
      <c r="C532" s="92" t="s">
        <v>144</v>
      </c>
      <c r="D532" s="167">
        <f t="shared" si="39"/>
        <v>13148.017091000002</v>
      </c>
      <c r="E532" s="192">
        <f t="shared" si="39"/>
        <v>2787.4925151342982</v>
      </c>
      <c r="F532" s="167">
        <v>9907.4023257863373</v>
      </c>
      <c r="G532" s="193">
        <f t="shared" si="41"/>
        <v>12694.894840920635</v>
      </c>
      <c r="H532" s="183">
        <f t="shared" si="40"/>
        <v>0.96553683746049168</v>
      </c>
    </row>
    <row r="533" spans="2:9" x14ac:dyDescent="0.25">
      <c r="B533" s="75">
        <v>15</v>
      </c>
      <c r="C533" s="92" t="s">
        <v>145</v>
      </c>
      <c r="D533" s="167">
        <f t="shared" si="39"/>
        <v>8236.1332308000001</v>
      </c>
      <c r="E533" s="192">
        <f t="shared" si="39"/>
        <v>2664.3637415037001</v>
      </c>
      <c r="F533" s="167">
        <v>5320.854145139946</v>
      </c>
      <c r="G533" s="193">
        <f t="shared" si="41"/>
        <v>7985.2178866436461</v>
      </c>
      <c r="H533" s="183">
        <f t="shared" si="40"/>
        <v>0.96953481237797046</v>
      </c>
    </row>
    <row r="534" spans="2:9" x14ac:dyDescent="0.25">
      <c r="B534" s="75">
        <v>16</v>
      </c>
      <c r="C534" s="92" t="s">
        <v>146</v>
      </c>
      <c r="D534" s="167">
        <f t="shared" si="39"/>
        <v>7691.4086103999998</v>
      </c>
      <c r="E534" s="192">
        <f t="shared" si="39"/>
        <v>1316.5494350716447</v>
      </c>
      <c r="F534" s="167">
        <v>6788.8294271524592</v>
      </c>
      <c r="G534" s="193">
        <f t="shared" si="41"/>
        <v>8105.3788622241036</v>
      </c>
      <c r="H534" s="183">
        <f t="shared" si="40"/>
        <v>1.0538224235368734</v>
      </c>
    </row>
    <row r="535" spans="2:9" x14ac:dyDescent="0.25">
      <c r="B535" s="75">
        <v>17</v>
      </c>
      <c r="C535" s="92" t="s">
        <v>147</v>
      </c>
      <c r="D535" s="167">
        <f t="shared" si="39"/>
        <v>7571.7079991999999</v>
      </c>
      <c r="E535" s="192">
        <f t="shared" si="39"/>
        <v>843.38022363003665</v>
      </c>
      <c r="F535" s="167">
        <v>6971.3458259553436</v>
      </c>
      <c r="G535" s="193">
        <f t="shared" si="41"/>
        <v>7814.7260495853807</v>
      </c>
      <c r="H535" s="183">
        <f t="shared" si="40"/>
        <v>1.0320955391321294</v>
      </c>
    </row>
    <row r="536" spans="2:9" x14ac:dyDescent="0.25">
      <c r="B536" s="75">
        <v>18</v>
      </c>
      <c r="C536" s="92" t="s">
        <v>148</v>
      </c>
      <c r="D536" s="167">
        <f t="shared" si="39"/>
        <v>11741.391921800001</v>
      </c>
      <c r="E536" s="192">
        <f t="shared" si="39"/>
        <v>223.65030757239856</v>
      </c>
      <c r="F536" s="167">
        <v>13361.636033359555</v>
      </c>
      <c r="G536" s="193">
        <f t="shared" si="41"/>
        <v>13585.286340931954</v>
      </c>
      <c r="H536" s="183">
        <f t="shared" si="40"/>
        <v>1.1570422341245958</v>
      </c>
    </row>
    <row r="537" spans="2:9" x14ac:dyDescent="0.25">
      <c r="B537" s="75">
        <v>19</v>
      </c>
      <c r="C537" s="92" t="s">
        <v>149</v>
      </c>
      <c r="D537" s="167">
        <f t="shared" si="39"/>
        <v>13357.4250524</v>
      </c>
      <c r="E537" s="192">
        <f t="shared" si="39"/>
        <v>1722.0987851825707</v>
      </c>
      <c r="F537" s="167">
        <v>13609.650460336168</v>
      </c>
      <c r="G537" s="193">
        <f t="shared" si="41"/>
        <v>15331.749245518738</v>
      </c>
      <c r="H537" s="183">
        <f t="shared" si="40"/>
        <v>1.1478072446877776</v>
      </c>
    </row>
    <row r="538" spans="2:9" x14ac:dyDescent="0.25">
      <c r="B538" s="75">
        <v>20</v>
      </c>
      <c r="C538" s="92" t="s">
        <v>150</v>
      </c>
      <c r="D538" s="167">
        <f t="shared" si="39"/>
        <v>5352.5471318</v>
      </c>
      <c r="E538" s="192">
        <f t="shared" si="39"/>
        <v>936.15890561827416</v>
      </c>
      <c r="F538" s="167">
        <v>4420.3218184797479</v>
      </c>
      <c r="G538" s="193">
        <f t="shared" si="41"/>
        <v>5356.4807240980217</v>
      </c>
      <c r="H538" s="183">
        <f t="shared" si="40"/>
        <v>1.0007349010108948</v>
      </c>
      <c r="I538" s="26" t="s">
        <v>15</v>
      </c>
    </row>
    <row r="539" spans="2:9" x14ac:dyDescent="0.25">
      <c r="B539" s="75">
        <v>21</v>
      </c>
      <c r="C539" s="161" t="s">
        <v>151</v>
      </c>
      <c r="D539" s="167">
        <f t="shared" si="39"/>
        <v>1447.2406338000001</v>
      </c>
      <c r="E539" s="192">
        <f t="shared" si="39"/>
        <v>630.03485490825892</v>
      </c>
      <c r="F539" s="144">
        <v>795.1193205750136</v>
      </c>
      <c r="G539" s="193">
        <f t="shared" si="41"/>
        <v>1425.1541754832724</v>
      </c>
      <c r="H539" s="183">
        <f t="shared" si="40"/>
        <v>0.98473891777158329</v>
      </c>
    </row>
    <row r="540" spans="2:9" x14ac:dyDescent="0.25">
      <c r="B540" s="69">
        <v>22</v>
      </c>
      <c r="C540" s="74" t="s">
        <v>291</v>
      </c>
      <c r="D540" s="167">
        <f t="shared" si="39"/>
        <v>3166.7117948000005</v>
      </c>
      <c r="E540" s="192">
        <f t="shared" si="39"/>
        <v>0</v>
      </c>
      <c r="F540" s="144">
        <v>3168.880326</v>
      </c>
      <c r="G540" s="193">
        <f t="shared" ref="G540:G542" si="42">E540+F540</f>
        <v>3168.880326</v>
      </c>
      <c r="H540" s="183">
        <f t="shared" ref="H540:H542" si="43">G540/D540</f>
        <v>1.0006847895673867</v>
      </c>
    </row>
    <row r="541" spans="2:9" x14ac:dyDescent="0.25">
      <c r="B541" s="69">
        <v>23</v>
      </c>
      <c r="C541" s="74" t="s">
        <v>290</v>
      </c>
      <c r="D541" s="167">
        <f t="shared" si="39"/>
        <v>1936.5352654000001</v>
      </c>
      <c r="E541" s="192">
        <f t="shared" si="39"/>
        <v>0</v>
      </c>
      <c r="F541" s="144">
        <v>1937.8632346666666</v>
      </c>
      <c r="G541" s="193">
        <f t="shared" si="42"/>
        <v>1937.8632346666666</v>
      </c>
      <c r="H541" s="183">
        <f t="shared" si="43"/>
        <v>1.0006857449437629</v>
      </c>
    </row>
    <row r="542" spans="2:9" x14ac:dyDescent="0.25">
      <c r="B542" s="75">
        <v>24</v>
      </c>
      <c r="C542" s="74" t="s">
        <v>289</v>
      </c>
      <c r="D542" s="167">
        <f t="shared" si="39"/>
        <v>0</v>
      </c>
      <c r="E542" s="192">
        <f t="shared" si="39"/>
        <v>0</v>
      </c>
      <c r="F542" s="144">
        <v>0</v>
      </c>
      <c r="G542" s="193">
        <f t="shared" si="42"/>
        <v>0</v>
      </c>
      <c r="H542" s="183" t="e">
        <f t="shared" si="43"/>
        <v>#DIV/0!</v>
      </c>
    </row>
    <row r="543" spans="2:9" x14ac:dyDescent="0.25">
      <c r="B543" s="194"/>
      <c r="C543" s="195" t="s">
        <v>29</v>
      </c>
      <c r="D543" s="196">
        <f t="shared" si="39"/>
        <v>136439.0784232</v>
      </c>
      <c r="E543" s="197">
        <f t="shared" si="39"/>
        <v>19886.171713351065</v>
      </c>
      <c r="F543" s="197">
        <f>SUM(F518:F542)</f>
        <v>122550.9184950207</v>
      </c>
      <c r="G543" s="198">
        <f t="shared" si="41"/>
        <v>142437.09020837175</v>
      </c>
      <c r="H543" s="185">
        <f t="shared" si="40"/>
        <v>1.0439610986418966</v>
      </c>
    </row>
    <row r="544" spans="2:9" x14ac:dyDescent="0.25">
      <c r="B544" s="199"/>
      <c r="C544" s="200"/>
      <c r="D544" s="201"/>
      <c r="E544" s="202"/>
      <c r="F544" s="202"/>
      <c r="G544" s="203"/>
      <c r="H544" s="204"/>
    </row>
    <row r="545" spans="2:9" x14ac:dyDescent="0.25">
      <c r="B545" s="427" t="s">
        <v>69</v>
      </c>
      <c r="C545" s="427"/>
      <c r="D545" s="427"/>
      <c r="E545" s="427"/>
      <c r="F545" s="427"/>
      <c r="G545" s="96"/>
      <c r="H545" s="96"/>
      <c r="I545" s="96"/>
    </row>
    <row r="546" spans="2:9" x14ac:dyDescent="0.25">
      <c r="G546" s="96"/>
      <c r="H546" s="96"/>
      <c r="I546" s="96"/>
    </row>
    <row r="547" spans="2:9" ht="15.75" customHeight="1" x14ac:dyDescent="0.25">
      <c r="B547" s="72" t="s">
        <v>43</v>
      </c>
      <c r="C547" s="72" t="s">
        <v>153</v>
      </c>
      <c r="D547" s="72" t="s">
        <v>156</v>
      </c>
      <c r="E547" s="72" t="s">
        <v>51</v>
      </c>
      <c r="F547" s="72" t="s">
        <v>52</v>
      </c>
    </row>
    <row r="548" spans="2:9" x14ac:dyDescent="0.25">
      <c r="B548" s="143">
        <f>D543</f>
        <v>136439.0784232</v>
      </c>
      <c r="C548" s="205">
        <f>G543</f>
        <v>142437.09020837175</v>
      </c>
      <c r="D548" s="160">
        <f>F543</f>
        <v>122550.9184950207</v>
      </c>
      <c r="E548" s="143">
        <f>E577</f>
        <v>119809.47432583582</v>
      </c>
      <c r="F548" s="206">
        <f>E548/B548</f>
        <v>0.87811700071893406</v>
      </c>
    </row>
    <row r="549" spans="2:9" ht="18.75" customHeight="1" x14ac:dyDescent="0.25">
      <c r="B549" s="207"/>
      <c r="C549" s="208"/>
      <c r="D549" s="207"/>
      <c r="E549" s="124"/>
    </row>
    <row r="550" spans="2:9" ht="25.5" customHeight="1" x14ac:dyDescent="0.25">
      <c r="B550" s="423" t="s">
        <v>253</v>
      </c>
      <c r="C550" s="424"/>
      <c r="D550" s="424"/>
      <c r="E550" s="424"/>
      <c r="F550" s="425"/>
      <c r="G550" s="96"/>
      <c r="H550" s="96"/>
      <c r="I550" s="96"/>
    </row>
    <row r="551" spans="2:9" ht="31.5" customHeight="1" x14ac:dyDescent="0.25">
      <c r="B551" s="114" t="s">
        <v>40</v>
      </c>
      <c r="C551" s="114" t="s">
        <v>41</v>
      </c>
      <c r="D551" s="115" t="s">
        <v>247</v>
      </c>
      <c r="E551" s="114" t="s">
        <v>70</v>
      </c>
      <c r="F551" s="114" t="s">
        <v>71</v>
      </c>
    </row>
    <row r="552" spans="2:9" x14ac:dyDescent="0.25">
      <c r="B552" s="209">
        <v>1</v>
      </c>
      <c r="C552" s="209">
        <v>2</v>
      </c>
      <c r="D552" s="209">
        <v>3</v>
      </c>
      <c r="E552" s="209">
        <v>4</v>
      </c>
      <c r="F552" s="209">
        <v>5</v>
      </c>
      <c r="G552" s="96"/>
      <c r="H552" s="96"/>
      <c r="I552" s="96"/>
    </row>
    <row r="553" spans="2:9" x14ac:dyDescent="0.25">
      <c r="B553" s="75">
        <v>1</v>
      </c>
      <c r="C553" s="92" t="s">
        <v>155</v>
      </c>
      <c r="D553" s="167">
        <f t="shared" ref="D553:D577" si="44">D455</f>
        <v>2223.4787694000001</v>
      </c>
      <c r="E553" s="143">
        <v>1841.3566081491001</v>
      </c>
      <c r="F553" s="73">
        <f t="shared" ref="F553:F577" si="45">E553/D553</f>
        <v>0.82814220378006365</v>
      </c>
      <c r="G553" s="96"/>
      <c r="H553" s="96"/>
      <c r="I553" s="96"/>
    </row>
    <row r="554" spans="2:9" x14ac:dyDescent="0.25">
      <c r="B554" s="75">
        <v>2</v>
      </c>
      <c r="C554" s="92" t="s">
        <v>132</v>
      </c>
      <c r="D554" s="167">
        <f t="shared" si="44"/>
        <v>5702.7030002000001</v>
      </c>
      <c r="E554" s="143">
        <v>5026.2895080060007</v>
      </c>
      <c r="F554" s="73">
        <f t="shared" si="45"/>
        <v>0.88138721371772699</v>
      </c>
      <c r="G554" s="96"/>
      <c r="H554" s="96"/>
      <c r="I554" s="96"/>
    </row>
    <row r="555" spans="2:9" x14ac:dyDescent="0.25">
      <c r="B555" s="75">
        <v>3</v>
      </c>
      <c r="C555" s="92" t="s">
        <v>133</v>
      </c>
      <c r="D555" s="167">
        <f t="shared" si="44"/>
        <v>5855.992671</v>
      </c>
      <c r="E555" s="143">
        <v>4946.1627596640001</v>
      </c>
      <c r="F555" s="73">
        <f t="shared" si="45"/>
        <v>0.84463267588403035</v>
      </c>
      <c r="G555" s="96"/>
      <c r="H555" s="96"/>
      <c r="I555" s="96"/>
    </row>
    <row r="556" spans="2:9" x14ac:dyDescent="0.25">
      <c r="B556" s="75">
        <v>4</v>
      </c>
      <c r="C556" s="92" t="s">
        <v>134</v>
      </c>
      <c r="D556" s="167">
        <f t="shared" si="44"/>
        <v>6700.6119799999997</v>
      </c>
      <c r="E556" s="143">
        <v>5605.0619212700003</v>
      </c>
      <c r="F556" s="73">
        <f t="shared" si="45"/>
        <v>0.83650000000000013</v>
      </c>
      <c r="G556" s="96"/>
      <c r="H556" s="96"/>
      <c r="I556" s="96"/>
    </row>
    <row r="557" spans="2:9" x14ac:dyDescent="0.25">
      <c r="B557" s="75">
        <v>5</v>
      </c>
      <c r="C557" s="92" t="s">
        <v>135</v>
      </c>
      <c r="D557" s="167">
        <f t="shared" si="44"/>
        <v>4932.9779758000004</v>
      </c>
      <c r="E557" s="143">
        <v>4189.8366158110002</v>
      </c>
      <c r="F557" s="73">
        <f t="shared" si="45"/>
        <v>0.8493523864013437</v>
      </c>
      <c r="G557" s="96"/>
      <c r="H557" s="96"/>
      <c r="I557" s="96"/>
    </row>
    <row r="558" spans="2:9" x14ac:dyDescent="0.25">
      <c r="B558" s="75">
        <v>6</v>
      </c>
      <c r="C558" s="92" t="s">
        <v>136</v>
      </c>
      <c r="D558" s="167">
        <f t="shared" si="44"/>
        <v>3105.9294466000001</v>
      </c>
      <c r="E558" s="143">
        <v>2647.4675068357601</v>
      </c>
      <c r="F558" s="73">
        <f t="shared" si="45"/>
        <v>0.85239138633167943</v>
      </c>
      <c r="G558" s="96"/>
      <c r="H558" s="96"/>
      <c r="I558" s="96"/>
    </row>
    <row r="559" spans="2:9" x14ac:dyDescent="0.25">
      <c r="B559" s="75">
        <v>7</v>
      </c>
      <c r="C559" s="92" t="s">
        <v>137</v>
      </c>
      <c r="D559" s="167">
        <f t="shared" si="44"/>
        <v>6022.6082006000006</v>
      </c>
      <c r="E559" s="143">
        <v>5187.2724431767811</v>
      </c>
      <c r="F559" s="73">
        <f t="shared" si="45"/>
        <v>0.86130000000000007</v>
      </c>
      <c r="G559" s="96"/>
      <c r="H559" s="96"/>
      <c r="I559" s="96"/>
    </row>
    <row r="560" spans="2:9" x14ac:dyDescent="0.25">
      <c r="B560" s="75">
        <v>8</v>
      </c>
      <c r="C560" s="92" t="s">
        <v>138</v>
      </c>
      <c r="D560" s="167">
        <f t="shared" si="44"/>
        <v>989.02405600000009</v>
      </c>
      <c r="E560" s="143">
        <v>764.39202534920014</v>
      </c>
      <c r="F560" s="73">
        <f t="shared" si="45"/>
        <v>0.77287505871262663</v>
      </c>
      <c r="G560" s="96"/>
      <c r="H560" s="96"/>
      <c r="I560" s="96"/>
    </row>
    <row r="561" spans="2:9" x14ac:dyDescent="0.25">
      <c r="B561" s="75">
        <v>9</v>
      </c>
      <c r="C561" s="92" t="s">
        <v>139</v>
      </c>
      <c r="D561" s="167">
        <f t="shared" si="44"/>
        <v>6545.388277</v>
      </c>
      <c r="E561" s="143">
        <v>6072.0717188300005</v>
      </c>
      <c r="F561" s="73">
        <f t="shared" si="45"/>
        <v>0.92768701593560188</v>
      </c>
      <c r="G561" s="96"/>
      <c r="H561" s="96"/>
      <c r="I561" s="96"/>
    </row>
    <row r="562" spans="2:9" x14ac:dyDescent="0.25">
      <c r="B562" s="75">
        <v>10</v>
      </c>
      <c r="C562" s="92" t="s">
        <v>140</v>
      </c>
      <c r="D562" s="167">
        <f t="shared" si="44"/>
        <v>5870.7429368000003</v>
      </c>
      <c r="E562" s="143">
        <v>5335.9107628318798</v>
      </c>
      <c r="F562" s="73">
        <f t="shared" si="45"/>
        <v>0.90889872376874259</v>
      </c>
      <c r="G562" s="96"/>
      <c r="H562" s="96"/>
      <c r="I562" s="96"/>
    </row>
    <row r="563" spans="2:9" x14ac:dyDescent="0.25">
      <c r="B563" s="75">
        <v>11</v>
      </c>
      <c r="C563" s="92" t="s">
        <v>141</v>
      </c>
      <c r="D563" s="167">
        <f t="shared" si="44"/>
        <v>3275.5950503999998</v>
      </c>
      <c r="E563" s="143">
        <v>2974.2118393859996</v>
      </c>
      <c r="F563" s="73">
        <f t="shared" si="45"/>
        <v>0.90799130955543583</v>
      </c>
      <c r="G563" s="96"/>
      <c r="H563" s="96"/>
      <c r="I563" s="96"/>
    </row>
    <row r="564" spans="2:9" x14ac:dyDescent="0.25">
      <c r="B564" s="75">
        <v>12</v>
      </c>
      <c r="C564" s="92" t="s">
        <v>142</v>
      </c>
      <c r="D564" s="167">
        <f t="shared" si="44"/>
        <v>3577.3252438</v>
      </c>
      <c r="E564" s="143">
        <v>2940.9404777660602</v>
      </c>
      <c r="F564" s="73">
        <f t="shared" si="45"/>
        <v>0.82210598068015128</v>
      </c>
      <c r="G564" s="96"/>
      <c r="H564" s="96"/>
      <c r="I564" s="96"/>
    </row>
    <row r="565" spans="2:9" x14ac:dyDescent="0.25">
      <c r="B565" s="75">
        <v>13</v>
      </c>
      <c r="C565" s="92" t="s">
        <v>143</v>
      </c>
      <c r="D565" s="167">
        <f t="shared" si="44"/>
        <v>7987.5820842000012</v>
      </c>
      <c r="E565" s="143">
        <v>6631.6567673760001</v>
      </c>
      <c r="F565" s="73">
        <f t="shared" si="45"/>
        <v>0.83024583628303283</v>
      </c>
      <c r="G565" s="96"/>
      <c r="H565" s="96"/>
      <c r="I565" s="96"/>
    </row>
    <row r="566" spans="2:9" x14ac:dyDescent="0.25">
      <c r="B566" s="75">
        <v>14</v>
      </c>
      <c r="C566" s="92" t="s">
        <v>144</v>
      </c>
      <c r="D566" s="167">
        <f t="shared" si="44"/>
        <v>13148.017091000002</v>
      </c>
      <c r="E566" s="143">
        <v>11828.197744408602</v>
      </c>
      <c r="F566" s="73">
        <f t="shared" si="45"/>
        <v>0.89961837306289827</v>
      </c>
      <c r="G566" s="96"/>
      <c r="H566" s="96"/>
      <c r="I566" s="96"/>
    </row>
    <row r="567" spans="2:9" x14ac:dyDescent="0.25">
      <c r="B567" s="75">
        <v>15</v>
      </c>
      <c r="C567" s="92" t="s">
        <v>145</v>
      </c>
      <c r="D567" s="167">
        <f t="shared" si="44"/>
        <v>8236.1332308000001</v>
      </c>
      <c r="E567" s="143">
        <v>7057.0874668163196</v>
      </c>
      <c r="F567" s="73">
        <f t="shared" si="45"/>
        <v>0.85684474365051566</v>
      </c>
      <c r="G567" s="96"/>
      <c r="H567" s="96"/>
      <c r="I567" s="96" t="s">
        <v>15</v>
      </c>
    </row>
    <row r="568" spans="2:9" x14ac:dyDescent="0.25">
      <c r="B568" s="81">
        <v>16</v>
      </c>
      <c r="C568" s="92" t="s">
        <v>146</v>
      </c>
      <c r="D568" s="167">
        <f t="shared" si="44"/>
        <v>7691.4086103999998</v>
      </c>
      <c r="E568" s="210">
        <v>7027.3631053517192</v>
      </c>
      <c r="F568" s="73">
        <f t="shared" si="45"/>
        <v>0.91366399333531878</v>
      </c>
      <c r="G568" s="96"/>
      <c r="H568" s="96"/>
      <c r="I568" s="96"/>
    </row>
    <row r="569" spans="2:9" x14ac:dyDescent="0.25">
      <c r="B569" s="75">
        <v>17</v>
      </c>
      <c r="C569" s="92" t="s">
        <v>147</v>
      </c>
      <c r="D569" s="167">
        <f t="shared" si="44"/>
        <v>7571.7079991999999</v>
      </c>
      <c r="E569" s="143">
        <v>6628.1311621077602</v>
      </c>
      <c r="F569" s="73">
        <f t="shared" si="45"/>
        <v>0.87538124328197353</v>
      </c>
      <c r="G569" s="96"/>
      <c r="H569" s="96"/>
      <c r="I569" s="96"/>
    </row>
    <row r="570" spans="2:9" x14ac:dyDescent="0.25">
      <c r="B570" s="75">
        <v>18</v>
      </c>
      <c r="C570" s="92" t="s">
        <v>148</v>
      </c>
      <c r="D570" s="167">
        <f t="shared" si="44"/>
        <v>11741.391921800001</v>
      </c>
      <c r="E570" s="143">
        <v>10691.020597648601</v>
      </c>
      <c r="F570" s="73">
        <f t="shared" si="45"/>
        <v>0.91054115805459168</v>
      </c>
      <c r="G570" s="96"/>
      <c r="H570" s="96"/>
      <c r="I570" s="96"/>
    </row>
    <row r="571" spans="2:9" x14ac:dyDescent="0.25">
      <c r="B571" s="75">
        <v>19</v>
      </c>
      <c r="C571" s="92" t="s">
        <v>149</v>
      </c>
      <c r="D571" s="167">
        <f t="shared" si="44"/>
        <v>13357.4250524</v>
      </c>
      <c r="E571" s="143">
        <v>12393.01896361672</v>
      </c>
      <c r="F571" s="73">
        <f t="shared" si="45"/>
        <v>0.92779999999999996</v>
      </c>
      <c r="G571" s="96"/>
      <c r="H571" s="96"/>
      <c r="I571" s="96"/>
    </row>
    <row r="572" spans="2:9" x14ac:dyDescent="0.25">
      <c r="B572" s="75">
        <v>20</v>
      </c>
      <c r="C572" s="92" t="s">
        <v>150</v>
      </c>
      <c r="D572" s="167">
        <f t="shared" si="44"/>
        <v>5352.5471318</v>
      </c>
      <c r="E572" s="143">
        <v>4514.5800946992003</v>
      </c>
      <c r="F572" s="73">
        <f t="shared" si="45"/>
        <v>0.84344518292564741</v>
      </c>
      <c r="G572" s="96"/>
      <c r="H572" s="96" t="s">
        <v>128</v>
      </c>
      <c r="I572" s="96"/>
    </row>
    <row r="573" spans="2:9" x14ac:dyDescent="0.25">
      <c r="B573" s="72">
        <v>21</v>
      </c>
      <c r="C573" s="41" t="s">
        <v>151</v>
      </c>
      <c r="D573" s="167">
        <f t="shared" si="44"/>
        <v>1447.2406338000001</v>
      </c>
      <c r="E573" s="144">
        <v>1261.9938326736001</v>
      </c>
      <c r="F573" s="73">
        <f t="shared" si="45"/>
        <v>0.872</v>
      </c>
      <c r="G573" s="96"/>
      <c r="H573" s="96"/>
      <c r="I573" s="96"/>
    </row>
    <row r="574" spans="2:9" x14ac:dyDescent="0.25">
      <c r="B574" s="69">
        <v>22</v>
      </c>
      <c r="C574" s="74" t="s">
        <v>291</v>
      </c>
      <c r="D574" s="167">
        <f t="shared" si="44"/>
        <v>3166.7117948000005</v>
      </c>
      <c r="E574" s="144">
        <v>2665.2942636852003</v>
      </c>
      <c r="F574" s="73">
        <f t="shared" si="45"/>
        <v>0.84165987825662925</v>
      </c>
      <c r="G574" s="96"/>
      <c r="H574" s="96"/>
      <c r="I574" s="96"/>
    </row>
    <row r="575" spans="2:9" x14ac:dyDescent="0.25">
      <c r="B575" s="69">
        <v>23</v>
      </c>
      <c r="C575" s="74" t="s">
        <v>290</v>
      </c>
      <c r="D575" s="167">
        <f t="shared" si="44"/>
        <v>1936.5352654000001</v>
      </c>
      <c r="E575" s="144">
        <v>1576.1561403763201</v>
      </c>
      <c r="F575" s="73">
        <f t="shared" si="45"/>
        <v>0.81390520923498799</v>
      </c>
      <c r="G575" s="96"/>
      <c r="H575" s="96"/>
      <c r="I575" s="96"/>
    </row>
    <row r="576" spans="2:9" x14ac:dyDescent="0.25">
      <c r="B576" s="75">
        <v>24</v>
      </c>
      <c r="C576" s="74" t="s">
        <v>289</v>
      </c>
      <c r="D576" s="167">
        <f t="shared" si="44"/>
        <v>0</v>
      </c>
      <c r="E576" s="144">
        <v>0</v>
      </c>
      <c r="F576" s="73" t="e">
        <f t="shared" si="45"/>
        <v>#DIV/0!</v>
      </c>
      <c r="G576" s="96"/>
      <c r="H576" s="96"/>
      <c r="I576" s="96"/>
    </row>
    <row r="577" spans="2:9" x14ac:dyDescent="0.25">
      <c r="B577" s="211"/>
      <c r="C577" s="41" t="s">
        <v>29</v>
      </c>
      <c r="D577" s="167">
        <f t="shared" si="44"/>
        <v>136439.0784232</v>
      </c>
      <c r="E577" s="150">
        <f>SUM(E552:E576)</f>
        <v>119809.47432583582</v>
      </c>
      <c r="F577" s="44">
        <f t="shared" si="45"/>
        <v>0.87811700071893406</v>
      </c>
      <c r="G577" s="96"/>
      <c r="H577" s="96"/>
      <c r="I577" s="96"/>
    </row>
    <row r="578" spans="2:9" x14ac:dyDescent="0.25">
      <c r="B578" s="212"/>
      <c r="C578" s="123"/>
      <c r="D578" s="156"/>
      <c r="E578" s="156"/>
      <c r="F578" s="56"/>
      <c r="G578" s="96"/>
      <c r="H578" s="96"/>
      <c r="I578" s="96"/>
    </row>
    <row r="579" spans="2:9" x14ac:dyDescent="0.25">
      <c r="B579" s="426" t="s">
        <v>254</v>
      </c>
      <c r="C579" s="426"/>
      <c r="D579" s="426"/>
      <c r="E579" s="426"/>
      <c r="F579" s="426"/>
      <c r="G579" s="96"/>
      <c r="H579" s="96"/>
      <c r="I579" s="96"/>
    </row>
    <row r="580" spans="2:9" x14ac:dyDescent="0.25">
      <c r="B580" s="427" t="s">
        <v>341</v>
      </c>
      <c r="C580" s="427"/>
      <c r="D580" s="427"/>
      <c r="E580" s="427"/>
      <c r="F580" s="427"/>
      <c r="G580" s="427"/>
      <c r="H580" s="96"/>
      <c r="I580" s="96"/>
    </row>
    <row r="581" spans="2:9" x14ac:dyDescent="0.25">
      <c r="C581" s="96"/>
      <c r="D581" s="96"/>
      <c r="E581" s="96"/>
      <c r="F581" s="96"/>
      <c r="G581" s="96"/>
      <c r="H581" s="96"/>
      <c r="I581" s="96"/>
    </row>
    <row r="582" spans="2:9" ht="32.25" customHeight="1" x14ac:dyDescent="0.25">
      <c r="B582" s="132" t="s">
        <v>32</v>
      </c>
      <c r="C582" s="132" t="s">
        <v>33</v>
      </c>
      <c r="D582" s="132" t="s">
        <v>342</v>
      </c>
      <c r="E582" s="132" t="s">
        <v>73</v>
      </c>
      <c r="F582" s="132" t="s">
        <v>74</v>
      </c>
      <c r="G582" s="55"/>
    </row>
    <row r="583" spans="2:9" ht="16.899999999999999" customHeight="1" x14ac:dyDescent="0.25">
      <c r="B583" s="214">
        <v>1</v>
      </c>
      <c r="C583" s="214">
        <v>2</v>
      </c>
      <c r="D583" s="214">
        <v>3</v>
      </c>
      <c r="E583" s="214">
        <v>4</v>
      </c>
      <c r="F583" s="214">
        <v>5</v>
      </c>
      <c r="G583" s="215"/>
      <c r="H583" s="216"/>
      <c r="I583" s="216"/>
    </row>
    <row r="584" spans="2:9" s="216" customFormat="1" x14ac:dyDescent="0.25">
      <c r="B584" s="75">
        <v>1</v>
      </c>
      <c r="C584" s="92" t="s">
        <v>155</v>
      </c>
      <c r="D584" s="217">
        <f t="shared" ref="D584:D608" si="46">F389</f>
        <v>0.60208422890275892</v>
      </c>
      <c r="E584" s="73">
        <f>F553</f>
        <v>0.82814220378006365</v>
      </c>
      <c r="F584" s="43">
        <f t="shared" ref="F584:F608" si="47">(D584-E584)*100</f>
        <v>-22.605797487730474</v>
      </c>
      <c r="G584" s="218"/>
      <c r="H584" s="65"/>
      <c r="I584" s="26"/>
    </row>
    <row r="585" spans="2:9" x14ac:dyDescent="0.25">
      <c r="B585" s="75">
        <v>2</v>
      </c>
      <c r="C585" s="92" t="s">
        <v>132</v>
      </c>
      <c r="D585" s="217">
        <f t="shared" si="46"/>
        <v>0.72096226037862987</v>
      </c>
      <c r="E585" s="73">
        <f t="shared" ref="E585:E608" si="48">F554</f>
        <v>0.88138721371772699</v>
      </c>
      <c r="F585" s="43">
        <f t="shared" si="47"/>
        <v>-16.042495333909713</v>
      </c>
      <c r="G585" s="218"/>
      <c r="H585" s="65"/>
    </row>
    <row r="586" spans="2:9" x14ac:dyDescent="0.25">
      <c r="B586" s="75">
        <v>3</v>
      </c>
      <c r="C586" s="92" t="s">
        <v>133</v>
      </c>
      <c r="D586" s="217">
        <f t="shared" si="46"/>
        <v>0.68213415229139529</v>
      </c>
      <c r="E586" s="73">
        <f t="shared" si="48"/>
        <v>0.84463267588403035</v>
      </c>
      <c r="F586" s="43">
        <f t="shared" si="47"/>
        <v>-16.249852359263507</v>
      </c>
      <c r="G586" s="218"/>
      <c r="H586" s="65"/>
    </row>
    <row r="587" spans="2:9" x14ac:dyDescent="0.25">
      <c r="B587" s="75">
        <v>4</v>
      </c>
      <c r="C587" s="92" t="s">
        <v>134</v>
      </c>
      <c r="D587" s="217">
        <f t="shared" si="46"/>
        <v>0.64579763442777416</v>
      </c>
      <c r="E587" s="73">
        <f t="shared" si="48"/>
        <v>0.83650000000000013</v>
      </c>
      <c r="F587" s="43">
        <f t="shared" si="47"/>
        <v>-19.070236557222596</v>
      </c>
      <c r="G587" s="218"/>
      <c r="H587" s="65"/>
    </row>
    <row r="588" spans="2:9" x14ac:dyDescent="0.25">
      <c r="B588" s="75">
        <v>5</v>
      </c>
      <c r="C588" s="92" t="s">
        <v>135</v>
      </c>
      <c r="D588" s="217">
        <f t="shared" si="46"/>
        <v>0.55303280360865625</v>
      </c>
      <c r="E588" s="73">
        <f t="shared" si="48"/>
        <v>0.8493523864013437</v>
      </c>
      <c r="F588" s="43">
        <f t="shared" si="47"/>
        <v>-29.631958279268744</v>
      </c>
      <c r="G588" s="218"/>
      <c r="H588" s="65"/>
    </row>
    <row r="589" spans="2:9" x14ac:dyDescent="0.25">
      <c r="B589" s="75">
        <v>6</v>
      </c>
      <c r="C589" s="92" t="s">
        <v>136</v>
      </c>
      <c r="D589" s="217">
        <f t="shared" si="46"/>
        <v>0.49343357962566142</v>
      </c>
      <c r="E589" s="73">
        <f t="shared" si="48"/>
        <v>0.85239138633167943</v>
      </c>
      <c r="F589" s="43">
        <f t="shared" si="47"/>
        <v>-35.895780670601802</v>
      </c>
      <c r="G589" s="218"/>
      <c r="H589" s="65"/>
    </row>
    <row r="590" spans="2:9" x14ac:dyDescent="0.25">
      <c r="B590" s="75">
        <v>7</v>
      </c>
      <c r="C590" s="92" t="s">
        <v>137</v>
      </c>
      <c r="D590" s="217">
        <f t="shared" si="46"/>
        <v>0.59201160703695388</v>
      </c>
      <c r="E590" s="73">
        <f t="shared" si="48"/>
        <v>0.86130000000000007</v>
      </c>
      <c r="F590" s="43">
        <f t="shared" si="47"/>
        <v>-26.92883929630462</v>
      </c>
      <c r="G590" s="218"/>
      <c r="H590" s="65"/>
    </row>
    <row r="591" spans="2:9" x14ac:dyDescent="0.25">
      <c r="B591" s="75">
        <v>8</v>
      </c>
      <c r="C591" s="92" t="s">
        <v>138</v>
      </c>
      <c r="D591" s="217">
        <f t="shared" si="46"/>
        <v>0.38600841000374164</v>
      </c>
      <c r="E591" s="73">
        <f t="shared" si="48"/>
        <v>0.77287505871262663</v>
      </c>
      <c r="F591" s="43">
        <f t="shared" si="47"/>
        <v>-38.686664870888499</v>
      </c>
      <c r="G591" s="218"/>
      <c r="H591" s="65"/>
    </row>
    <row r="592" spans="2:9" x14ac:dyDescent="0.25">
      <c r="B592" s="75">
        <v>9</v>
      </c>
      <c r="C592" s="92" t="s">
        <v>139</v>
      </c>
      <c r="D592" s="217">
        <f t="shared" si="46"/>
        <v>0.72182007331857823</v>
      </c>
      <c r="E592" s="73">
        <f t="shared" si="48"/>
        <v>0.92768701593560188</v>
      </c>
      <c r="F592" s="43">
        <f t="shared" si="47"/>
        <v>-20.586694261702366</v>
      </c>
      <c r="G592" s="218"/>
      <c r="H592" s="65"/>
    </row>
    <row r="593" spans="2:8" x14ac:dyDescent="0.25">
      <c r="B593" s="75">
        <v>10</v>
      </c>
      <c r="C593" s="92" t="s">
        <v>140</v>
      </c>
      <c r="D593" s="217">
        <f t="shared" si="46"/>
        <v>0.62535463176479389</v>
      </c>
      <c r="E593" s="73">
        <f t="shared" si="48"/>
        <v>0.90889872376874259</v>
      </c>
      <c r="F593" s="43">
        <f t="shared" si="47"/>
        <v>-28.354409200394869</v>
      </c>
      <c r="G593" s="218"/>
      <c r="H593" s="65"/>
    </row>
    <row r="594" spans="2:8" x14ac:dyDescent="0.25">
      <c r="B594" s="75">
        <v>11</v>
      </c>
      <c r="C594" s="92" t="s">
        <v>141</v>
      </c>
      <c r="D594" s="217">
        <f t="shared" si="46"/>
        <v>0.54306740896952055</v>
      </c>
      <c r="E594" s="73">
        <f t="shared" si="48"/>
        <v>0.90799130955543583</v>
      </c>
      <c r="F594" s="43">
        <f t="shared" si="47"/>
        <v>-36.492390058591525</v>
      </c>
      <c r="G594" s="218"/>
      <c r="H594" s="65"/>
    </row>
    <row r="595" spans="2:8" x14ac:dyDescent="0.25">
      <c r="B595" s="75">
        <v>12</v>
      </c>
      <c r="C595" s="92" t="s">
        <v>142</v>
      </c>
      <c r="D595" s="217">
        <f t="shared" si="46"/>
        <v>0.4813566805661198</v>
      </c>
      <c r="E595" s="73">
        <f t="shared" si="48"/>
        <v>0.82210598068015128</v>
      </c>
      <c r="F595" s="43">
        <f t="shared" si="47"/>
        <v>-34.074930011403147</v>
      </c>
      <c r="G595" s="218"/>
      <c r="H595" s="65"/>
    </row>
    <row r="596" spans="2:8" x14ac:dyDescent="0.25">
      <c r="B596" s="75">
        <v>13</v>
      </c>
      <c r="C596" s="92" t="s">
        <v>143</v>
      </c>
      <c r="D596" s="217">
        <f t="shared" si="46"/>
        <v>0.536322414239635</v>
      </c>
      <c r="E596" s="73">
        <f t="shared" si="48"/>
        <v>0.83024583628303283</v>
      </c>
      <c r="F596" s="43">
        <f t="shared" si="47"/>
        <v>-29.392342204339784</v>
      </c>
      <c r="G596" s="218"/>
      <c r="H596" s="65"/>
    </row>
    <row r="597" spans="2:8" x14ac:dyDescent="0.25">
      <c r="B597" s="75">
        <v>14</v>
      </c>
      <c r="C597" s="92" t="s">
        <v>144</v>
      </c>
      <c r="D597" s="217">
        <f t="shared" si="46"/>
        <v>0.61907701095065581</v>
      </c>
      <c r="E597" s="73">
        <f t="shared" si="48"/>
        <v>0.89961837306289827</v>
      </c>
      <c r="F597" s="43">
        <f t="shared" si="47"/>
        <v>-28.054136211224247</v>
      </c>
      <c r="G597" s="218"/>
      <c r="H597" s="65"/>
    </row>
    <row r="598" spans="2:8" x14ac:dyDescent="0.25">
      <c r="B598" s="75">
        <v>15</v>
      </c>
      <c r="C598" s="92" t="s">
        <v>145</v>
      </c>
      <c r="D598" s="217">
        <f t="shared" si="46"/>
        <v>0.63816894565858062</v>
      </c>
      <c r="E598" s="73">
        <f t="shared" si="48"/>
        <v>0.85684474365051566</v>
      </c>
      <c r="F598" s="43">
        <f t="shared" si="47"/>
        <v>-21.867579799193503</v>
      </c>
      <c r="G598" s="218"/>
      <c r="H598" s="65"/>
    </row>
    <row r="599" spans="2:8" x14ac:dyDescent="0.25">
      <c r="B599" s="75">
        <v>16</v>
      </c>
      <c r="C599" s="92" t="s">
        <v>146</v>
      </c>
      <c r="D599" s="217">
        <f t="shared" si="46"/>
        <v>0.69910677395033316</v>
      </c>
      <c r="E599" s="73">
        <f t="shared" si="48"/>
        <v>0.91366399333531878</v>
      </c>
      <c r="F599" s="43">
        <f t="shared" si="47"/>
        <v>-21.455721938498563</v>
      </c>
      <c r="G599" s="218"/>
      <c r="H599" s="65"/>
    </row>
    <row r="600" spans="2:8" x14ac:dyDescent="0.25">
      <c r="B600" s="75">
        <v>17</v>
      </c>
      <c r="C600" s="92" t="s">
        <v>147</v>
      </c>
      <c r="D600" s="217">
        <f t="shared" si="46"/>
        <v>0.5131898945336657</v>
      </c>
      <c r="E600" s="73">
        <f t="shared" si="48"/>
        <v>0.87538124328197353</v>
      </c>
      <c r="F600" s="43">
        <f t="shared" si="47"/>
        <v>-36.219134874830786</v>
      </c>
      <c r="G600" s="218"/>
      <c r="H600" s="65"/>
    </row>
    <row r="601" spans="2:8" x14ac:dyDescent="0.25">
      <c r="B601" s="75">
        <v>18</v>
      </c>
      <c r="C601" s="92" t="s">
        <v>148</v>
      </c>
      <c r="D601" s="217">
        <f t="shared" si="46"/>
        <v>0.47582662720129282</v>
      </c>
      <c r="E601" s="73">
        <f t="shared" si="48"/>
        <v>0.91054115805459168</v>
      </c>
      <c r="F601" s="43">
        <f t="shared" si="47"/>
        <v>-43.471453085329884</v>
      </c>
      <c r="G601" s="218"/>
      <c r="H601" s="65"/>
    </row>
    <row r="602" spans="2:8" x14ac:dyDescent="0.25">
      <c r="B602" s="75">
        <v>19</v>
      </c>
      <c r="C602" s="92" t="s">
        <v>149</v>
      </c>
      <c r="D602" s="217">
        <f t="shared" si="46"/>
        <v>0.63801480794855836</v>
      </c>
      <c r="E602" s="73">
        <f t="shared" si="48"/>
        <v>0.92779999999999996</v>
      </c>
      <c r="F602" s="43">
        <f t="shared" si="47"/>
        <v>-28.97851920514416</v>
      </c>
      <c r="G602" s="218"/>
      <c r="H602" s="65"/>
    </row>
    <row r="603" spans="2:8" x14ac:dyDescent="0.25">
      <c r="B603" s="75">
        <v>20</v>
      </c>
      <c r="C603" s="92" t="s">
        <v>150</v>
      </c>
      <c r="D603" s="217">
        <f t="shared" si="46"/>
        <v>0.66028635481083175</v>
      </c>
      <c r="E603" s="73">
        <f t="shared" si="48"/>
        <v>0.84344518292564741</v>
      </c>
      <c r="F603" s="43">
        <f t="shared" si="47"/>
        <v>-18.315882811481565</v>
      </c>
      <c r="G603" s="218"/>
      <c r="H603" s="65"/>
    </row>
    <row r="604" spans="2:8" x14ac:dyDescent="0.25">
      <c r="B604" s="75">
        <v>21</v>
      </c>
      <c r="C604" s="74" t="s">
        <v>151</v>
      </c>
      <c r="D604" s="217">
        <f t="shared" si="46"/>
        <v>0.41913655611971362</v>
      </c>
      <c r="E604" s="73">
        <f t="shared" si="48"/>
        <v>0.872</v>
      </c>
      <c r="F604" s="43">
        <f t="shared" si="47"/>
        <v>-45.286344388028638</v>
      </c>
      <c r="G604" s="218"/>
      <c r="H604" s="65"/>
    </row>
    <row r="605" spans="2:8" x14ac:dyDescent="0.25">
      <c r="B605" s="69">
        <v>22</v>
      </c>
      <c r="C605" s="74" t="s">
        <v>291</v>
      </c>
      <c r="D605" s="217">
        <f t="shared" si="46"/>
        <v>0.61592853044600049</v>
      </c>
      <c r="E605" s="73">
        <f t="shared" si="48"/>
        <v>0.84165987825662925</v>
      </c>
      <c r="F605" s="43">
        <f t="shared" si="47"/>
        <v>-22.573134781062876</v>
      </c>
      <c r="G605" s="218"/>
      <c r="H605" s="65"/>
    </row>
    <row r="606" spans="2:8" x14ac:dyDescent="0.25">
      <c r="B606" s="69">
        <v>23</v>
      </c>
      <c r="C606" s="74" t="s">
        <v>290</v>
      </c>
      <c r="D606" s="217">
        <f t="shared" si="46"/>
        <v>0.62554187632141756</v>
      </c>
      <c r="E606" s="73">
        <f t="shared" si="48"/>
        <v>0.81390520923498799</v>
      </c>
      <c r="F606" s="43">
        <f t="shared" si="47"/>
        <v>-18.836333291357043</v>
      </c>
      <c r="G606" s="218"/>
      <c r="H606" s="65"/>
    </row>
    <row r="607" spans="2:8" x14ac:dyDescent="0.25">
      <c r="B607" s="75">
        <v>24</v>
      </c>
      <c r="C607" s="74" t="s">
        <v>289</v>
      </c>
      <c r="D607" s="217" t="e">
        <f t="shared" si="46"/>
        <v>#DIV/0!</v>
      </c>
      <c r="E607" s="73" t="e">
        <f t="shared" si="48"/>
        <v>#DIV/0!</v>
      </c>
      <c r="F607" s="43" t="e">
        <f t="shared" si="47"/>
        <v>#DIV/0!</v>
      </c>
      <c r="G607" s="218"/>
      <c r="H607" s="65"/>
    </row>
    <row r="608" spans="2:8" x14ac:dyDescent="0.25">
      <c r="B608" s="219"/>
      <c r="C608" s="176" t="s">
        <v>29</v>
      </c>
      <c r="D608" s="217">
        <f t="shared" si="46"/>
        <v>0.60268976178767653</v>
      </c>
      <c r="E608" s="73">
        <f t="shared" si="48"/>
        <v>0.87811700071893406</v>
      </c>
      <c r="F608" s="48">
        <f t="shared" si="47"/>
        <v>-27.542723893125753</v>
      </c>
      <c r="G608" s="140"/>
      <c r="H608" s="141"/>
    </row>
    <row r="609" spans="2:9" x14ac:dyDescent="0.25">
      <c r="B609" s="136"/>
      <c r="C609" s="180"/>
      <c r="D609" s="139"/>
      <c r="E609" s="139"/>
      <c r="F609" s="87"/>
      <c r="G609" s="140"/>
      <c r="H609" s="141"/>
    </row>
    <row r="610" spans="2:9" ht="14.25" customHeight="1" x14ac:dyDescent="0.25">
      <c r="B610" s="427" t="s">
        <v>255</v>
      </c>
      <c r="C610" s="427"/>
      <c r="D610" s="427"/>
      <c r="E610" s="427"/>
      <c r="F610" s="427"/>
      <c r="G610" s="96"/>
      <c r="H610" s="96"/>
      <c r="I610" s="96"/>
    </row>
    <row r="611" spans="2:9" x14ac:dyDescent="0.25">
      <c r="C611" s="96"/>
      <c r="D611" s="96"/>
      <c r="E611" s="96"/>
      <c r="F611" s="126" t="s">
        <v>75</v>
      </c>
      <c r="G611" s="96"/>
      <c r="H611" s="96"/>
      <c r="I611" s="96"/>
    </row>
    <row r="612" spans="2:9" ht="49.5" customHeight="1" x14ac:dyDescent="0.25">
      <c r="B612" s="132" t="s">
        <v>32</v>
      </c>
      <c r="C612" s="132" t="s">
        <v>33</v>
      </c>
      <c r="D612" s="220" t="s">
        <v>256</v>
      </c>
      <c r="E612" s="220" t="s">
        <v>76</v>
      </c>
      <c r="F612" s="220" t="s">
        <v>77</v>
      </c>
      <c r="G612" s="132" t="s">
        <v>78</v>
      </c>
    </row>
    <row r="613" spans="2:9" ht="19.5" customHeight="1" x14ac:dyDescent="0.25">
      <c r="B613" s="99" t="s">
        <v>238</v>
      </c>
      <c r="C613" s="99" t="s">
        <v>239</v>
      </c>
      <c r="D613" s="99" t="s">
        <v>240</v>
      </c>
      <c r="E613" s="99" t="s">
        <v>241</v>
      </c>
      <c r="F613" s="99" t="s">
        <v>242</v>
      </c>
      <c r="G613" s="99" t="s">
        <v>288</v>
      </c>
    </row>
    <row r="614" spans="2:9" x14ac:dyDescent="0.25">
      <c r="B614" s="75">
        <v>1</v>
      </c>
      <c r="C614" s="92" t="s">
        <v>155</v>
      </c>
      <c r="D614" s="221">
        <f>E246</f>
        <v>36916812</v>
      </c>
      <c r="E614" s="205">
        <v>5390.4251999999997</v>
      </c>
      <c r="F614" s="205">
        <f t="shared" ref="F614:F638" si="49">E389</f>
        <v>3245.49</v>
      </c>
      <c r="G614" s="73">
        <f>F614/E614</f>
        <v>0.60208422890275892</v>
      </c>
    </row>
    <row r="615" spans="2:9" x14ac:dyDescent="0.25">
      <c r="B615" s="75">
        <v>2</v>
      </c>
      <c r="C615" s="92" t="s">
        <v>132</v>
      </c>
      <c r="D615" s="221">
        <f t="shared" ref="D615:D637" si="50">D247</f>
        <v>111209914</v>
      </c>
      <c r="E615" s="205">
        <v>13827.658599999999</v>
      </c>
      <c r="F615" s="205">
        <f t="shared" si="49"/>
        <v>9969.2199999999993</v>
      </c>
      <c r="G615" s="73">
        <f t="shared" ref="G615:G638" si="51">F615/E615</f>
        <v>0.72096226037862987</v>
      </c>
    </row>
    <row r="616" spans="2:9" x14ac:dyDescent="0.25">
      <c r="B616" s="75">
        <v>3</v>
      </c>
      <c r="C616" s="92" t="s">
        <v>133</v>
      </c>
      <c r="D616" s="221">
        <f t="shared" si="50"/>
        <v>121994070</v>
      </c>
      <c r="E616" s="205">
        <v>14193.645</v>
      </c>
      <c r="F616" s="205">
        <f t="shared" si="49"/>
        <v>9681.9700000000012</v>
      </c>
      <c r="G616" s="73">
        <f t="shared" si="51"/>
        <v>0.68213415229139529</v>
      </c>
    </row>
    <row r="617" spans="2:9" x14ac:dyDescent="0.25">
      <c r="B617" s="75">
        <v>4</v>
      </c>
      <c r="C617" s="92" t="s">
        <v>134</v>
      </c>
      <c r="D617" s="221">
        <f t="shared" si="50"/>
        <v>137525000</v>
      </c>
      <c r="E617" s="205">
        <v>16242.328000000001</v>
      </c>
      <c r="F617" s="205">
        <f t="shared" si="49"/>
        <v>10489.257000000001</v>
      </c>
      <c r="G617" s="73">
        <f t="shared" si="51"/>
        <v>0.64579763442777416</v>
      </c>
    </row>
    <row r="618" spans="2:9" x14ac:dyDescent="0.25">
      <c r="B618" s="75">
        <v>5</v>
      </c>
      <c r="C618" s="92" t="s">
        <v>135</v>
      </c>
      <c r="D618" s="221">
        <f t="shared" si="50"/>
        <v>97566606</v>
      </c>
      <c r="E618" s="205">
        <v>11960.2634</v>
      </c>
      <c r="F618" s="205">
        <f t="shared" si="49"/>
        <v>6614.4179999999997</v>
      </c>
      <c r="G618" s="73">
        <f t="shared" si="51"/>
        <v>0.55303280360865625</v>
      </c>
    </row>
    <row r="619" spans="2:9" x14ac:dyDescent="0.25">
      <c r="B619" s="75">
        <v>6</v>
      </c>
      <c r="C619" s="92" t="s">
        <v>136</v>
      </c>
      <c r="D619" s="221">
        <f t="shared" si="50"/>
        <v>60588262</v>
      </c>
      <c r="E619" s="205">
        <v>7531.1047999999992</v>
      </c>
      <c r="F619" s="205">
        <f t="shared" si="49"/>
        <v>3716.1000000000004</v>
      </c>
      <c r="G619" s="73">
        <f t="shared" si="51"/>
        <v>0.49343357962566142</v>
      </c>
    </row>
    <row r="620" spans="2:9" x14ac:dyDescent="0.25">
      <c r="B620" s="75">
        <v>7</v>
      </c>
      <c r="C620" s="92" t="s">
        <v>137</v>
      </c>
      <c r="D620" s="221">
        <f t="shared" si="50"/>
        <v>125835142</v>
      </c>
      <c r="E620" s="205">
        <v>14597.213800000001</v>
      </c>
      <c r="F620" s="205">
        <f t="shared" si="49"/>
        <v>8641.7200000000012</v>
      </c>
      <c r="G620" s="73">
        <f t="shared" si="51"/>
        <v>0.59201160703695388</v>
      </c>
    </row>
    <row r="621" spans="2:9" x14ac:dyDescent="0.25">
      <c r="B621" s="75">
        <v>8</v>
      </c>
      <c r="C621" s="92" t="s">
        <v>138</v>
      </c>
      <c r="D621" s="221">
        <f t="shared" si="50"/>
        <v>20323420</v>
      </c>
      <c r="E621" s="205">
        <v>2397.3829999999998</v>
      </c>
      <c r="F621" s="205">
        <f t="shared" si="49"/>
        <v>925.41000000000008</v>
      </c>
      <c r="G621" s="73">
        <f t="shared" si="51"/>
        <v>0.38600841000374164</v>
      </c>
    </row>
    <row r="622" spans="2:9" x14ac:dyDescent="0.25">
      <c r="B622" s="75">
        <v>9</v>
      </c>
      <c r="C622" s="92" t="s">
        <v>139</v>
      </c>
      <c r="D622" s="221">
        <f t="shared" si="50"/>
        <v>124968890</v>
      </c>
      <c r="E622" s="205">
        <v>15872.921</v>
      </c>
      <c r="F622" s="205">
        <f t="shared" si="49"/>
        <v>11457.393</v>
      </c>
      <c r="G622" s="73">
        <f t="shared" si="51"/>
        <v>0.72182007331857823</v>
      </c>
    </row>
    <row r="623" spans="2:9" x14ac:dyDescent="0.25">
      <c r="B623" s="75">
        <v>10</v>
      </c>
      <c r="C623" s="92" t="s">
        <v>140</v>
      </c>
      <c r="D623" s="221">
        <f t="shared" si="50"/>
        <v>118961926</v>
      </c>
      <c r="E623" s="205">
        <v>14231.839899999999</v>
      </c>
      <c r="F623" s="205">
        <f t="shared" si="49"/>
        <v>8899.9470000000001</v>
      </c>
      <c r="G623" s="73">
        <f t="shared" si="51"/>
        <v>0.62535463176479389</v>
      </c>
    </row>
    <row r="624" spans="2:9" x14ac:dyDescent="0.25">
      <c r="B624" s="75">
        <v>11</v>
      </c>
      <c r="C624" s="92" t="s">
        <v>141</v>
      </c>
      <c r="D624" s="221">
        <f t="shared" si="50"/>
        <v>65042428</v>
      </c>
      <c r="E624" s="205">
        <v>7941.6642000000002</v>
      </c>
      <c r="F624" s="205">
        <f t="shared" si="49"/>
        <v>4312.8590000000004</v>
      </c>
      <c r="G624" s="73">
        <f t="shared" si="51"/>
        <v>0.54306740896952055</v>
      </c>
    </row>
    <row r="625" spans="2:9" x14ac:dyDescent="0.25">
      <c r="B625" s="75">
        <v>12</v>
      </c>
      <c r="C625" s="92" t="s">
        <v>142</v>
      </c>
      <c r="D625" s="221">
        <f t="shared" si="50"/>
        <v>68297966</v>
      </c>
      <c r="E625" s="205">
        <v>8675.2093999999997</v>
      </c>
      <c r="F625" s="205">
        <f t="shared" si="49"/>
        <v>4175.87</v>
      </c>
      <c r="G625" s="73">
        <f t="shared" si="51"/>
        <v>0.4813566805661198</v>
      </c>
    </row>
    <row r="626" spans="2:9" x14ac:dyDescent="0.25">
      <c r="B626" s="75">
        <v>13</v>
      </c>
      <c r="C626" s="92" t="s">
        <v>143</v>
      </c>
      <c r="D626" s="221">
        <f t="shared" si="50"/>
        <v>162458294</v>
      </c>
      <c r="E626" s="205">
        <v>19363.035599999999</v>
      </c>
      <c r="F626" s="205">
        <f t="shared" si="49"/>
        <v>10384.83</v>
      </c>
      <c r="G626" s="73">
        <f t="shared" si="51"/>
        <v>0.536322414239635</v>
      </c>
    </row>
    <row r="627" spans="2:9" x14ac:dyDescent="0.25">
      <c r="B627" s="75">
        <v>14</v>
      </c>
      <c r="C627" s="92" t="s">
        <v>144</v>
      </c>
      <c r="D627" s="221">
        <f t="shared" si="50"/>
        <v>260249370</v>
      </c>
      <c r="E627" s="205">
        <v>31877.907999999996</v>
      </c>
      <c r="F627" s="205">
        <f t="shared" si="49"/>
        <v>19734.879999999997</v>
      </c>
      <c r="G627" s="73">
        <f t="shared" si="51"/>
        <v>0.61907701095065581</v>
      </c>
    </row>
    <row r="628" spans="2:9" x14ac:dyDescent="0.25">
      <c r="B628" s="75">
        <v>15</v>
      </c>
      <c r="C628" s="92" t="s">
        <v>145</v>
      </c>
      <c r="D628" s="221">
        <f t="shared" si="50"/>
        <v>165682956</v>
      </c>
      <c r="E628" s="205">
        <v>19966.898399999998</v>
      </c>
      <c r="F628" s="205">
        <f t="shared" si="49"/>
        <v>12742.254499999999</v>
      </c>
      <c r="G628" s="73">
        <f t="shared" si="51"/>
        <v>0.63816894565858062</v>
      </c>
    </row>
    <row r="629" spans="2:9" x14ac:dyDescent="0.25">
      <c r="B629" s="75">
        <v>16</v>
      </c>
      <c r="C629" s="92" t="s">
        <v>146</v>
      </c>
      <c r="D629" s="221">
        <f t="shared" si="50"/>
        <v>158379578</v>
      </c>
      <c r="E629" s="205">
        <v>18643.645700000001</v>
      </c>
      <c r="F629" s="205">
        <f t="shared" si="49"/>
        <v>13033.899000000001</v>
      </c>
      <c r="G629" s="73">
        <f t="shared" si="51"/>
        <v>0.69910677395033316</v>
      </c>
    </row>
    <row r="630" spans="2:9" x14ac:dyDescent="0.25">
      <c r="B630" s="75">
        <v>17</v>
      </c>
      <c r="C630" s="92" t="s">
        <v>147</v>
      </c>
      <c r="D630" s="221">
        <f t="shared" si="50"/>
        <v>152441944</v>
      </c>
      <c r="E630" s="205">
        <v>18356.0376</v>
      </c>
      <c r="F630" s="205">
        <f t="shared" si="49"/>
        <v>9420.1330000000016</v>
      </c>
      <c r="G630" s="73">
        <f t="shared" si="51"/>
        <v>0.5131898945336657</v>
      </c>
    </row>
    <row r="631" spans="2:9" x14ac:dyDescent="0.25">
      <c r="B631" s="75">
        <v>18</v>
      </c>
      <c r="C631" s="92" t="s">
        <v>148</v>
      </c>
      <c r="D631" s="221">
        <f t="shared" si="50"/>
        <v>230653526</v>
      </c>
      <c r="E631" s="205">
        <v>28468.770400000001</v>
      </c>
      <c r="F631" s="205">
        <f t="shared" si="49"/>
        <v>13546.199000000001</v>
      </c>
      <c r="G631" s="73">
        <f t="shared" si="51"/>
        <v>0.47582662720129282</v>
      </c>
    </row>
    <row r="632" spans="2:9" x14ac:dyDescent="0.25">
      <c r="B632" s="75">
        <v>19</v>
      </c>
      <c r="C632" s="92" t="s">
        <v>149</v>
      </c>
      <c r="D632" s="221">
        <f t="shared" si="50"/>
        <v>278080168</v>
      </c>
      <c r="E632" s="205">
        <v>32375.612199999996</v>
      </c>
      <c r="F632" s="205">
        <f t="shared" si="49"/>
        <v>20656.12</v>
      </c>
      <c r="G632" s="73">
        <f t="shared" si="51"/>
        <v>0.63801480794855836</v>
      </c>
    </row>
    <row r="633" spans="2:9" x14ac:dyDescent="0.25">
      <c r="B633" s="75">
        <v>20</v>
      </c>
      <c r="C633" s="92" t="s">
        <v>150</v>
      </c>
      <c r="D633" s="221">
        <f t="shared" si="50"/>
        <v>109169476</v>
      </c>
      <c r="E633" s="205">
        <v>12975.1129</v>
      </c>
      <c r="F633" s="205">
        <f t="shared" si="49"/>
        <v>8567.2900000000009</v>
      </c>
      <c r="G633" s="73">
        <f t="shared" si="51"/>
        <v>0.66028635481083175</v>
      </c>
    </row>
    <row r="634" spans="2:9" x14ac:dyDescent="0.25">
      <c r="B634" s="75">
        <v>21</v>
      </c>
      <c r="C634" s="74" t="s">
        <v>151</v>
      </c>
      <c r="D634" s="221">
        <f t="shared" si="50"/>
        <v>29383066</v>
      </c>
      <c r="E634" s="205">
        <v>3508.3553999999995</v>
      </c>
      <c r="F634" s="205">
        <f t="shared" si="49"/>
        <v>1470.48</v>
      </c>
      <c r="G634" s="73">
        <f t="shared" si="51"/>
        <v>0.41913655611971362</v>
      </c>
    </row>
    <row r="635" spans="2:9" x14ac:dyDescent="0.25">
      <c r="B635" s="69">
        <v>22</v>
      </c>
      <c r="C635" s="74" t="s">
        <v>291</v>
      </c>
      <c r="D635" s="221">
        <f t="shared" si="50"/>
        <v>65055936</v>
      </c>
      <c r="E635" s="205">
        <v>7676.0854000000008</v>
      </c>
      <c r="F635" s="205">
        <f t="shared" si="49"/>
        <v>4727.92</v>
      </c>
      <c r="G635" s="73">
        <f t="shared" si="51"/>
        <v>0.61592853044600049</v>
      </c>
    </row>
    <row r="636" spans="2:9" x14ac:dyDescent="0.25">
      <c r="B636" s="69">
        <v>23</v>
      </c>
      <c r="C636" s="74" t="s">
        <v>290</v>
      </c>
      <c r="D636" s="221">
        <f t="shared" si="50"/>
        <v>39839078</v>
      </c>
      <c r="E636" s="205">
        <v>4694.1062000000002</v>
      </c>
      <c r="F636" s="205">
        <f t="shared" si="49"/>
        <v>2936.3599999999997</v>
      </c>
      <c r="G636" s="73">
        <f t="shared" si="51"/>
        <v>0.62554187632141756</v>
      </c>
    </row>
    <row r="637" spans="2:9" x14ac:dyDescent="0.25">
      <c r="B637" s="75">
        <v>24</v>
      </c>
      <c r="C637" s="74" t="s">
        <v>289</v>
      </c>
      <c r="D637" s="221">
        <f t="shared" si="50"/>
        <v>0</v>
      </c>
      <c r="E637" s="205">
        <v>0</v>
      </c>
      <c r="F637" s="205">
        <f t="shared" si="49"/>
        <v>0</v>
      </c>
      <c r="G637" s="73" t="e">
        <f t="shared" si="51"/>
        <v>#DIV/0!</v>
      </c>
    </row>
    <row r="638" spans="2:9" x14ac:dyDescent="0.25">
      <c r="B638" s="222"/>
      <c r="C638" s="176" t="s">
        <v>29</v>
      </c>
      <c r="D638" s="223">
        <f>SUM(D613:D637)</f>
        <v>2740623828</v>
      </c>
      <c r="E638" s="224">
        <v>330767.22409999999</v>
      </c>
      <c r="F638" s="224">
        <f t="shared" si="49"/>
        <v>199350.01949999999</v>
      </c>
      <c r="G638" s="44">
        <f t="shared" si="51"/>
        <v>0.60268976178767641</v>
      </c>
      <c r="H638" s="141"/>
    </row>
    <row r="639" spans="2:9" x14ac:dyDescent="0.25">
      <c r="B639" s="225"/>
      <c r="C639" s="180"/>
      <c r="D639" s="88"/>
      <c r="E639" s="138"/>
      <c r="F639" s="226"/>
      <c r="G639" s="56"/>
      <c r="H639" s="141"/>
    </row>
    <row r="640" spans="2:9" x14ac:dyDescent="0.25">
      <c r="B640" s="427" t="s">
        <v>257</v>
      </c>
      <c r="C640" s="427"/>
      <c r="D640" s="427"/>
      <c r="E640" s="427"/>
      <c r="F640" s="427"/>
      <c r="G640" s="427"/>
      <c r="H640" s="96"/>
      <c r="I640" s="96"/>
    </row>
    <row r="641" spans="2:9" ht="11.25" customHeight="1" x14ac:dyDescent="0.25">
      <c r="C641" s="96"/>
      <c r="D641" s="96"/>
      <c r="E641" s="96"/>
      <c r="F641" s="438" t="s">
        <v>79</v>
      </c>
      <c r="G641" s="438"/>
      <c r="H641" s="96"/>
      <c r="I641" s="96"/>
    </row>
    <row r="642" spans="2:9" ht="48.75" customHeight="1" x14ac:dyDescent="0.25">
      <c r="B642" s="132" t="s">
        <v>32</v>
      </c>
      <c r="C642" s="132" t="s">
        <v>33</v>
      </c>
      <c r="D642" s="220" t="s">
        <v>258</v>
      </c>
      <c r="E642" s="220" t="s">
        <v>80</v>
      </c>
      <c r="F642" s="220" t="s">
        <v>81</v>
      </c>
      <c r="G642" s="132" t="s">
        <v>78</v>
      </c>
    </row>
    <row r="643" spans="2:9" ht="16.5" customHeight="1" x14ac:dyDescent="0.25">
      <c r="B643" s="97">
        <v>1</v>
      </c>
      <c r="C643" s="97">
        <v>2</v>
      </c>
      <c r="D643" s="98">
        <v>3</v>
      </c>
      <c r="E643" s="98">
        <v>4</v>
      </c>
      <c r="F643" s="98">
        <v>5</v>
      </c>
      <c r="G643" s="97">
        <v>6</v>
      </c>
    </row>
    <row r="644" spans="2:9" x14ac:dyDescent="0.25">
      <c r="B644" s="75">
        <v>1</v>
      </c>
      <c r="C644" s="92" t="s">
        <v>155</v>
      </c>
      <c r="D644" s="227">
        <f t="shared" ref="D644:D668" si="52">D614</f>
        <v>36916812</v>
      </c>
      <c r="E644" s="228">
        <v>2223.4787693999997</v>
      </c>
      <c r="F644" s="205">
        <f t="shared" ref="F644:F668" si="53">E553</f>
        <v>1841.3566081491001</v>
      </c>
      <c r="G644" s="73">
        <f t="shared" ref="G644:G668" si="54">F644/E644</f>
        <v>0.82814220378006387</v>
      </c>
    </row>
    <row r="645" spans="2:9" x14ac:dyDescent="0.25">
      <c r="B645" s="75">
        <v>2</v>
      </c>
      <c r="C645" s="92" t="s">
        <v>132</v>
      </c>
      <c r="D645" s="227">
        <f t="shared" si="52"/>
        <v>111209914</v>
      </c>
      <c r="E645" s="228">
        <v>5702.7030002000001</v>
      </c>
      <c r="F645" s="205">
        <f t="shared" si="53"/>
        <v>5026.2895080060007</v>
      </c>
      <c r="G645" s="73">
        <f t="shared" si="54"/>
        <v>0.88138721371772699</v>
      </c>
    </row>
    <row r="646" spans="2:9" x14ac:dyDescent="0.25">
      <c r="B646" s="75">
        <v>3</v>
      </c>
      <c r="C646" s="92" t="s">
        <v>133</v>
      </c>
      <c r="D646" s="227">
        <f t="shared" si="52"/>
        <v>121994070</v>
      </c>
      <c r="E646" s="228">
        <v>5855.992671</v>
      </c>
      <c r="F646" s="205">
        <f t="shared" si="53"/>
        <v>4946.1627596640001</v>
      </c>
      <c r="G646" s="73">
        <f t="shared" si="54"/>
        <v>0.84463267588403035</v>
      </c>
    </row>
    <row r="647" spans="2:9" x14ac:dyDescent="0.25">
      <c r="B647" s="75">
        <v>4</v>
      </c>
      <c r="C647" s="92" t="s">
        <v>134</v>
      </c>
      <c r="D647" s="227">
        <f t="shared" si="52"/>
        <v>137525000</v>
      </c>
      <c r="E647" s="228">
        <v>6700.6119799999997</v>
      </c>
      <c r="F647" s="205">
        <f t="shared" si="53"/>
        <v>5605.0619212700003</v>
      </c>
      <c r="G647" s="73">
        <f t="shared" si="54"/>
        <v>0.83650000000000013</v>
      </c>
    </row>
    <row r="648" spans="2:9" x14ac:dyDescent="0.25">
      <c r="B648" s="75">
        <v>5</v>
      </c>
      <c r="C648" s="92" t="s">
        <v>135</v>
      </c>
      <c r="D648" s="227">
        <f t="shared" si="52"/>
        <v>97566606</v>
      </c>
      <c r="E648" s="228">
        <v>4932.9779758000004</v>
      </c>
      <c r="F648" s="205">
        <f t="shared" si="53"/>
        <v>4189.8366158110002</v>
      </c>
      <c r="G648" s="73">
        <f t="shared" si="54"/>
        <v>0.8493523864013437</v>
      </c>
    </row>
    <row r="649" spans="2:9" x14ac:dyDescent="0.25">
      <c r="B649" s="75">
        <v>6</v>
      </c>
      <c r="C649" s="92" t="s">
        <v>136</v>
      </c>
      <c r="D649" s="227">
        <f t="shared" si="52"/>
        <v>60588262</v>
      </c>
      <c r="E649" s="228">
        <v>3105.9294466000001</v>
      </c>
      <c r="F649" s="205">
        <f t="shared" si="53"/>
        <v>2647.4675068357601</v>
      </c>
      <c r="G649" s="73">
        <f t="shared" si="54"/>
        <v>0.85239138633167943</v>
      </c>
      <c r="I649" s="26" t="s">
        <v>15</v>
      </c>
    </row>
    <row r="650" spans="2:9" x14ac:dyDescent="0.25">
      <c r="B650" s="75">
        <v>7</v>
      </c>
      <c r="C650" s="92" t="s">
        <v>137</v>
      </c>
      <c r="D650" s="227">
        <f t="shared" si="52"/>
        <v>125835142</v>
      </c>
      <c r="E650" s="228">
        <v>6022.6082005999997</v>
      </c>
      <c r="F650" s="205">
        <f t="shared" si="53"/>
        <v>5187.2724431767811</v>
      </c>
      <c r="G650" s="73">
        <f t="shared" si="54"/>
        <v>0.86130000000000018</v>
      </c>
    </row>
    <row r="651" spans="2:9" x14ac:dyDescent="0.25">
      <c r="B651" s="75">
        <v>8</v>
      </c>
      <c r="C651" s="92" t="s">
        <v>138</v>
      </c>
      <c r="D651" s="227">
        <f t="shared" si="52"/>
        <v>20323420</v>
      </c>
      <c r="E651" s="228">
        <v>989.02405599999997</v>
      </c>
      <c r="F651" s="205">
        <f t="shared" si="53"/>
        <v>764.39202534920014</v>
      </c>
      <c r="G651" s="73">
        <f t="shared" si="54"/>
        <v>0.77287505871262663</v>
      </c>
    </row>
    <row r="652" spans="2:9" x14ac:dyDescent="0.25">
      <c r="B652" s="75">
        <v>9</v>
      </c>
      <c r="C652" s="92" t="s">
        <v>139</v>
      </c>
      <c r="D652" s="227">
        <f t="shared" si="52"/>
        <v>124968890</v>
      </c>
      <c r="E652" s="228">
        <v>6545.388277</v>
      </c>
      <c r="F652" s="205">
        <f t="shared" si="53"/>
        <v>6072.0717188300005</v>
      </c>
      <c r="G652" s="73">
        <f t="shared" si="54"/>
        <v>0.92768701593560188</v>
      </c>
    </row>
    <row r="653" spans="2:9" x14ac:dyDescent="0.25">
      <c r="B653" s="75">
        <v>10</v>
      </c>
      <c r="C653" s="92" t="s">
        <v>140</v>
      </c>
      <c r="D653" s="227">
        <f t="shared" si="52"/>
        <v>118961926</v>
      </c>
      <c r="E653" s="228">
        <v>5870.7429367999994</v>
      </c>
      <c r="F653" s="205">
        <f t="shared" si="53"/>
        <v>5335.9107628318798</v>
      </c>
      <c r="G653" s="73">
        <f t="shared" si="54"/>
        <v>0.9088987237687427</v>
      </c>
    </row>
    <row r="654" spans="2:9" x14ac:dyDescent="0.25">
      <c r="B654" s="75">
        <v>11</v>
      </c>
      <c r="C654" s="92" t="s">
        <v>141</v>
      </c>
      <c r="D654" s="227">
        <f t="shared" si="52"/>
        <v>65042428</v>
      </c>
      <c r="E654" s="228">
        <v>3275.5950503999998</v>
      </c>
      <c r="F654" s="205">
        <f t="shared" si="53"/>
        <v>2974.2118393859996</v>
      </c>
      <c r="G654" s="73">
        <f t="shared" si="54"/>
        <v>0.90799130955543583</v>
      </c>
    </row>
    <row r="655" spans="2:9" x14ac:dyDescent="0.25">
      <c r="B655" s="75">
        <v>12</v>
      </c>
      <c r="C655" s="92" t="s">
        <v>142</v>
      </c>
      <c r="D655" s="227">
        <f t="shared" si="52"/>
        <v>68297966</v>
      </c>
      <c r="E655" s="228">
        <v>3577.3252438</v>
      </c>
      <c r="F655" s="205">
        <f t="shared" si="53"/>
        <v>2940.9404777660602</v>
      </c>
      <c r="G655" s="73">
        <f t="shared" si="54"/>
        <v>0.82210598068015128</v>
      </c>
    </row>
    <row r="656" spans="2:9" x14ac:dyDescent="0.25">
      <c r="B656" s="75">
        <v>13</v>
      </c>
      <c r="C656" s="92" t="s">
        <v>143</v>
      </c>
      <c r="D656" s="227">
        <f t="shared" si="52"/>
        <v>162458294</v>
      </c>
      <c r="E656" s="228">
        <v>7987.5820841999994</v>
      </c>
      <c r="F656" s="205">
        <f t="shared" si="53"/>
        <v>6631.6567673760001</v>
      </c>
      <c r="G656" s="73">
        <f t="shared" si="54"/>
        <v>0.83024583628303295</v>
      </c>
      <c r="H656" s="26" t="s">
        <v>15</v>
      </c>
    </row>
    <row r="657" spans="2:9" x14ac:dyDescent="0.25">
      <c r="B657" s="75">
        <v>14</v>
      </c>
      <c r="C657" s="92" t="s">
        <v>144</v>
      </c>
      <c r="D657" s="227">
        <f t="shared" si="52"/>
        <v>260249370</v>
      </c>
      <c r="E657" s="228">
        <v>13148.017091</v>
      </c>
      <c r="F657" s="205">
        <f t="shared" si="53"/>
        <v>11828.197744408602</v>
      </c>
      <c r="G657" s="73">
        <f t="shared" si="54"/>
        <v>0.89961837306289838</v>
      </c>
    </row>
    <row r="658" spans="2:9" x14ac:dyDescent="0.25">
      <c r="B658" s="75">
        <v>15</v>
      </c>
      <c r="C658" s="92" t="s">
        <v>145</v>
      </c>
      <c r="D658" s="227">
        <f t="shared" si="52"/>
        <v>165682956</v>
      </c>
      <c r="E658" s="228">
        <v>8236.1332308000001</v>
      </c>
      <c r="F658" s="205">
        <f t="shared" si="53"/>
        <v>7057.0874668163196</v>
      </c>
      <c r="G658" s="73">
        <f t="shared" si="54"/>
        <v>0.85684474365051566</v>
      </c>
      <c r="I658" s="26" t="s">
        <v>15</v>
      </c>
    </row>
    <row r="659" spans="2:9" x14ac:dyDescent="0.25">
      <c r="B659" s="75">
        <v>16</v>
      </c>
      <c r="C659" s="92" t="s">
        <v>146</v>
      </c>
      <c r="D659" s="227">
        <f t="shared" si="52"/>
        <v>158379578</v>
      </c>
      <c r="E659" s="228">
        <v>7691.4086103999998</v>
      </c>
      <c r="F659" s="205">
        <f t="shared" si="53"/>
        <v>7027.3631053517192</v>
      </c>
      <c r="G659" s="73">
        <f t="shared" si="54"/>
        <v>0.91366399333531878</v>
      </c>
    </row>
    <row r="660" spans="2:9" x14ac:dyDescent="0.25">
      <c r="B660" s="75">
        <v>17</v>
      </c>
      <c r="C660" s="92" t="s">
        <v>147</v>
      </c>
      <c r="D660" s="227">
        <f t="shared" si="52"/>
        <v>152441944</v>
      </c>
      <c r="E660" s="228">
        <v>7571.7079991999999</v>
      </c>
      <c r="F660" s="205">
        <f t="shared" si="53"/>
        <v>6628.1311621077602</v>
      </c>
      <c r="G660" s="73">
        <f t="shared" si="54"/>
        <v>0.87538124328197353</v>
      </c>
    </row>
    <row r="661" spans="2:9" x14ac:dyDescent="0.25">
      <c r="B661" s="75">
        <v>18</v>
      </c>
      <c r="C661" s="92" t="s">
        <v>148</v>
      </c>
      <c r="D661" s="227">
        <f t="shared" si="52"/>
        <v>230653526</v>
      </c>
      <c r="E661" s="228">
        <v>11741.391921799999</v>
      </c>
      <c r="F661" s="205">
        <f t="shared" si="53"/>
        <v>10691.020597648601</v>
      </c>
      <c r="G661" s="73">
        <f t="shared" si="54"/>
        <v>0.9105411580545919</v>
      </c>
      <c r="H661" s="26" t="s">
        <v>15</v>
      </c>
    </row>
    <row r="662" spans="2:9" x14ac:dyDescent="0.25">
      <c r="B662" s="75">
        <v>19</v>
      </c>
      <c r="C662" s="92" t="s">
        <v>149</v>
      </c>
      <c r="D662" s="227">
        <f t="shared" si="52"/>
        <v>278080168</v>
      </c>
      <c r="E662" s="228">
        <v>13357.4250524</v>
      </c>
      <c r="F662" s="205">
        <f t="shared" si="53"/>
        <v>12393.01896361672</v>
      </c>
      <c r="G662" s="73">
        <f t="shared" si="54"/>
        <v>0.92779999999999996</v>
      </c>
    </row>
    <row r="663" spans="2:9" x14ac:dyDescent="0.25">
      <c r="B663" s="75">
        <v>20</v>
      </c>
      <c r="C663" s="92" t="s">
        <v>150</v>
      </c>
      <c r="D663" s="227">
        <f t="shared" si="52"/>
        <v>109169476</v>
      </c>
      <c r="E663" s="228">
        <v>5352.5471318</v>
      </c>
      <c r="F663" s="205">
        <f t="shared" si="53"/>
        <v>4514.5800946992003</v>
      </c>
      <c r="G663" s="73">
        <f t="shared" si="54"/>
        <v>0.84344518292564741</v>
      </c>
    </row>
    <row r="664" spans="2:9" x14ac:dyDescent="0.25">
      <c r="B664" s="75">
        <v>21</v>
      </c>
      <c r="C664" s="76" t="s">
        <v>151</v>
      </c>
      <c r="D664" s="227">
        <f t="shared" si="52"/>
        <v>29383066</v>
      </c>
      <c r="E664" s="205">
        <v>1447.2406338000001</v>
      </c>
      <c r="F664" s="205">
        <f t="shared" si="53"/>
        <v>1261.9938326736001</v>
      </c>
      <c r="G664" s="73">
        <f t="shared" si="54"/>
        <v>0.872</v>
      </c>
    </row>
    <row r="665" spans="2:9" x14ac:dyDescent="0.25">
      <c r="B665" s="69">
        <v>22</v>
      </c>
      <c r="C665" s="74" t="s">
        <v>291</v>
      </c>
      <c r="D665" s="227">
        <f t="shared" si="52"/>
        <v>65055936</v>
      </c>
      <c r="E665" s="205">
        <v>3166.7117947999996</v>
      </c>
      <c r="F665" s="205">
        <f t="shared" si="53"/>
        <v>2665.2942636852003</v>
      </c>
      <c r="G665" s="73">
        <f t="shared" si="54"/>
        <v>0.84165987825662947</v>
      </c>
    </row>
    <row r="666" spans="2:9" x14ac:dyDescent="0.25">
      <c r="B666" s="69">
        <v>23</v>
      </c>
      <c r="C666" s="74" t="s">
        <v>290</v>
      </c>
      <c r="D666" s="227">
        <f t="shared" si="52"/>
        <v>39839078</v>
      </c>
      <c r="E666" s="205">
        <v>1936.5352653999998</v>
      </c>
      <c r="F666" s="205">
        <f t="shared" si="53"/>
        <v>1576.1561403763201</v>
      </c>
      <c r="G666" s="73">
        <f t="shared" si="54"/>
        <v>0.8139052092349881</v>
      </c>
    </row>
    <row r="667" spans="2:9" x14ac:dyDescent="0.25">
      <c r="B667" s="75">
        <v>24</v>
      </c>
      <c r="C667" s="74" t="s">
        <v>289</v>
      </c>
      <c r="D667" s="227">
        <f t="shared" si="52"/>
        <v>0</v>
      </c>
      <c r="E667" s="205">
        <v>0</v>
      </c>
      <c r="F667" s="205">
        <f t="shared" si="53"/>
        <v>0</v>
      </c>
      <c r="G667" s="73" t="e">
        <f t="shared" si="54"/>
        <v>#DIV/0!</v>
      </c>
    </row>
    <row r="668" spans="2:9" x14ac:dyDescent="0.25">
      <c r="B668" s="219"/>
      <c r="C668" s="176" t="s">
        <v>29</v>
      </c>
      <c r="D668" s="227">
        <f t="shared" si="52"/>
        <v>2740623828</v>
      </c>
      <c r="E668" s="177">
        <v>136439.0784232</v>
      </c>
      <c r="F668" s="205">
        <f t="shared" si="53"/>
        <v>119809.47432583582</v>
      </c>
      <c r="G668" s="44">
        <f t="shared" si="54"/>
        <v>0.87811700071893406</v>
      </c>
      <c r="H668" s="141"/>
    </row>
    <row r="669" spans="2:9" x14ac:dyDescent="0.25">
      <c r="B669" s="136"/>
      <c r="C669" s="180"/>
      <c r="D669" s="229"/>
      <c r="E669" s="138"/>
      <c r="F669" s="226"/>
      <c r="G669" s="56"/>
      <c r="H669" s="141"/>
    </row>
    <row r="670" spans="2:9" x14ac:dyDescent="0.25">
      <c r="B670" s="136"/>
      <c r="C670" s="180"/>
      <c r="D670" s="229"/>
      <c r="E670" s="138"/>
      <c r="F670" s="226"/>
      <c r="G670" s="56"/>
      <c r="H670" s="141"/>
    </row>
    <row r="671" spans="2:9" x14ac:dyDescent="0.25">
      <c r="B671" s="408" t="s">
        <v>82</v>
      </c>
      <c r="C671" s="408"/>
      <c r="D671" s="408"/>
      <c r="E671" s="408"/>
      <c r="F671" s="408"/>
      <c r="G671" s="230"/>
      <c r="H671" s="230"/>
    </row>
    <row r="672" spans="2:9" ht="13.5" customHeight="1" x14ac:dyDescent="0.25">
      <c r="B672" s="231"/>
      <c r="C672" s="231"/>
      <c r="D672" s="231"/>
      <c r="E672" s="230"/>
      <c r="F672" s="230"/>
      <c r="G672" s="230"/>
      <c r="H672" s="230"/>
    </row>
    <row r="673" spans="2:8" ht="13.5" customHeight="1" x14ac:dyDescent="0.25">
      <c r="B673" s="408" t="s">
        <v>159</v>
      </c>
      <c r="C673" s="408"/>
      <c r="D673" s="408"/>
      <c r="E673" s="408"/>
      <c r="F673" s="408"/>
      <c r="G673" s="230"/>
      <c r="H673" s="230"/>
    </row>
    <row r="674" spans="2:8" ht="13.5" customHeight="1" x14ac:dyDescent="0.25">
      <c r="B674" s="409" t="s">
        <v>259</v>
      </c>
      <c r="C674" s="409"/>
      <c r="D674" s="409"/>
      <c r="E674" s="409"/>
      <c r="F674" s="409"/>
      <c r="G674" s="230"/>
      <c r="H674" s="230"/>
    </row>
    <row r="675" spans="2:8" ht="30" x14ac:dyDescent="0.25">
      <c r="B675" s="132" t="s">
        <v>40</v>
      </c>
      <c r="C675" s="132" t="s">
        <v>41</v>
      </c>
      <c r="D675" s="132" t="s">
        <v>260</v>
      </c>
      <c r="E675" s="132" t="s">
        <v>157</v>
      </c>
      <c r="F675" s="132" t="s">
        <v>158</v>
      </c>
      <c r="G675" s="230"/>
      <c r="H675" s="230"/>
    </row>
    <row r="676" spans="2:8" ht="13.5" customHeight="1" x14ac:dyDescent="0.25">
      <c r="B676" s="232">
        <v>1</v>
      </c>
      <c r="C676" s="232">
        <v>2</v>
      </c>
      <c r="D676" s="232">
        <v>3</v>
      </c>
      <c r="E676" s="232">
        <v>4</v>
      </c>
      <c r="F676" s="232" t="s">
        <v>160</v>
      </c>
      <c r="G676" s="230"/>
      <c r="H676" s="230"/>
    </row>
    <row r="677" spans="2:8" x14ac:dyDescent="0.25">
      <c r="B677" s="233">
        <v>1</v>
      </c>
      <c r="C677" s="234" t="s">
        <v>155</v>
      </c>
      <c r="D677" s="72">
        <v>3987</v>
      </c>
      <c r="E677" s="24">
        <v>4232</v>
      </c>
      <c r="F677" s="84">
        <f>E677-D677</f>
        <v>245</v>
      </c>
      <c r="G677" s="230"/>
      <c r="H677" s="230"/>
    </row>
    <row r="678" spans="2:8" x14ac:dyDescent="0.25">
      <c r="B678" s="233">
        <v>2</v>
      </c>
      <c r="C678" s="234" t="s">
        <v>132</v>
      </c>
      <c r="D678" s="72">
        <v>12667</v>
      </c>
      <c r="E678" s="24">
        <v>12241</v>
      </c>
      <c r="F678" s="84">
        <f t="shared" ref="F678:F701" si="55">E678-D678</f>
        <v>-426</v>
      </c>
      <c r="G678" s="230"/>
      <c r="H678" s="230"/>
    </row>
    <row r="679" spans="2:8" x14ac:dyDescent="0.25">
      <c r="B679" s="233">
        <v>3</v>
      </c>
      <c r="C679" s="234" t="s">
        <v>133</v>
      </c>
      <c r="D679" s="72">
        <v>11521</v>
      </c>
      <c r="E679" s="24">
        <v>10776</v>
      </c>
      <c r="F679" s="84">
        <f t="shared" si="55"/>
        <v>-745</v>
      </c>
      <c r="G679" s="230"/>
      <c r="H679" s="230"/>
    </row>
    <row r="680" spans="2:8" x14ac:dyDescent="0.25">
      <c r="B680" s="233">
        <v>4</v>
      </c>
      <c r="C680" s="234" t="s">
        <v>134</v>
      </c>
      <c r="D680" s="72">
        <v>14462</v>
      </c>
      <c r="E680" s="24">
        <v>12859</v>
      </c>
      <c r="F680" s="84">
        <f t="shared" si="55"/>
        <v>-1603</v>
      </c>
      <c r="G680" s="230"/>
      <c r="H680" s="230"/>
    </row>
    <row r="681" spans="2:8" x14ac:dyDescent="0.25">
      <c r="B681" s="233">
        <v>5</v>
      </c>
      <c r="C681" s="234" t="s">
        <v>135</v>
      </c>
      <c r="D681" s="72">
        <v>9207</v>
      </c>
      <c r="E681" s="24">
        <v>7231</v>
      </c>
      <c r="F681" s="84">
        <f t="shared" si="55"/>
        <v>-1976</v>
      </c>
      <c r="G681" s="230"/>
      <c r="H681" s="230"/>
    </row>
    <row r="682" spans="2:8" x14ac:dyDescent="0.25">
      <c r="B682" s="233">
        <v>6</v>
      </c>
      <c r="C682" s="234" t="s">
        <v>136</v>
      </c>
      <c r="D682" s="72">
        <v>6454</v>
      </c>
      <c r="E682" s="24">
        <v>5376</v>
      </c>
      <c r="F682" s="84">
        <f t="shared" si="55"/>
        <v>-1078</v>
      </c>
      <c r="G682" s="230"/>
      <c r="H682" s="230"/>
    </row>
    <row r="683" spans="2:8" x14ac:dyDescent="0.25">
      <c r="B683" s="233">
        <v>7</v>
      </c>
      <c r="C683" s="234" t="s">
        <v>137</v>
      </c>
      <c r="D683" s="72">
        <v>7961</v>
      </c>
      <c r="E683" s="24">
        <v>7722</v>
      </c>
      <c r="F683" s="84">
        <f t="shared" si="55"/>
        <v>-239</v>
      </c>
      <c r="G683" s="230"/>
      <c r="H683" s="230"/>
    </row>
    <row r="684" spans="2:8" x14ac:dyDescent="0.25">
      <c r="B684" s="233">
        <v>8</v>
      </c>
      <c r="C684" s="234" t="s">
        <v>138</v>
      </c>
      <c r="D684" s="72">
        <v>4141</v>
      </c>
      <c r="E684" s="24">
        <v>2684</v>
      </c>
      <c r="F684" s="84">
        <f t="shared" si="55"/>
        <v>-1457</v>
      </c>
      <c r="G684" s="230"/>
      <c r="H684" s="230"/>
    </row>
    <row r="685" spans="2:8" x14ac:dyDescent="0.25">
      <c r="B685" s="233">
        <v>9</v>
      </c>
      <c r="C685" s="234" t="s">
        <v>139</v>
      </c>
      <c r="D685" s="72">
        <v>12481</v>
      </c>
      <c r="E685" s="24">
        <v>11770</v>
      </c>
      <c r="F685" s="84">
        <f t="shared" si="55"/>
        <v>-711</v>
      </c>
      <c r="G685" s="230"/>
      <c r="H685" s="230"/>
    </row>
    <row r="686" spans="2:8" x14ac:dyDescent="0.25">
      <c r="B686" s="233">
        <v>10</v>
      </c>
      <c r="C686" s="234" t="s">
        <v>140</v>
      </c>
      <c r="D686" s="72">
        <v>9574</v>
      </c>
      <c r="E686" s="24">
        <v>9180</v>
      </c>
      <c r="F686" s="84">
        <f t="shared" si="55"/>
        <v>-394</v>
      </c>
      <c r="G686" s="230"/>
      <c r="H686" s="230"/>
    </row>
    <row r="687" spans="2:8" x14ac:dyDescent="0.25">
      <c r="B687" s="233">
        <v>11</v>
      </c>
      <c r="C687" s="234" t="s">
        <v>141</v>
      </c>
      <c r="D687" s="72">
        <v>6584</v>
      </c>
      <c r="E687" s="24">
        <v>6106</v>
      </c>
      <c r="F687" s="84">
        <f t="shared" si="55"/>
        <v>-478</v>
      </c>
      <c r="G687" s="230"/>
      <c r="H687" s="230"/>
    </row>
    <row r="688" spans="2:8" x14ac:dyDescent="0.25">
      <c r="B688" s="233">
        <v>12</v>
      </c>
      <c r="C688" s="234" t="s">
        <v>142</v>
      </c>
      <c r="D688" s="72">
        <v>3369</v>
      </c>
      <c r="E688" s="24">
        <v>3369</v>
      </c>
      <c r="F688" s="84">
        <f t="shared" si="55"/>
        <v>0</v>
      </c>
      <c r="G688" s="230"/>
      <c r="H688" s="230"/>
    </row>
    <row r="689" spans="2:8" x14ac:dyDescent="0.25">
      <c r="B689" s="233">
        <v>13</v>
      </c>
      <c r="C689" s="234" t="s">
        <v>143</v>
      </c>
      <c r="D689" s="72">
        <v>11627</v>
      </c>
      <c r="E689" s="24">
        <v>11968</v>
      </c>
      <c r="F689" s="84">
        <f t="shared" si="55"/>
        <v>341</v>
      </c>
      <c r="G689" s="230"/>
      <c r="H689" s="230"/>
    </row>
    <row r="690" spans="2:8" x14ac:dyDescent="0.25">
      <c r="B690" s="233">
        <v>14</v>
      </c>
      <c r="C690" s="234" t="s">
        <v>144</v>
      </c>
      <c r="D690" s="72">
        <v>19971</v>
      </c>
      <c r="E690" s="24">
        <v>20104</v>
      </c>
      <c r="F690" s="84">
        <f t="shared" si="55"/>
        <v>133</v>
      </c>
      <c r="G690" s="230"/>
      <c r="H690" s="230"/>
    </row>
    <row r="691" spans="2:8" x14ac:dyDescent="0.25">
      <c r="B691" s="233">
        <v>15</v>
      </c>
      <c r="C691" s="234" t="s">
        <v>145</v>
      </c>
      <c r="D691" s="72">
        <v>15818</v>
      </c>
      <c r="E691" s="24">
        <v>15280</v>
      </c>
      <c r="F691" s="84">
        <f t="shared" si="55"/>
        <v>-538</v>
      </c>
      <c r="G691" s="230"/>
      <c r="H691" s="230"/>
    </row>
    <row r="692" spans="2:8" x14ac:dyDescent="0.25">
      <c r="B692" s="233">
        <v>16</v>
      </c>
      <c r="C692" s="234" t="s">
        <v>146</v>
      </c>
      <c r="D692" s="72">
        <v>16818</v>
      </c>
      <c r="E692" s="24">
        <v>19522</v>
      </c>
      <c r="F692" s="84">
        <f t="shared" si="55"/>
        <v>2704</v>
      </c>
      <c r="G692" s="230"/>
      <c r="H692" s="230"/>
    </row>
    <row r="693" spans="2:8" x14ac:dyDescent="0.25">
      <c r="B693" s="233">
        <v>17</v>
      </c>
      <c r="C693" s="234" t="s">
        <v>147</v>
      </c>
      <c r="D693" s="72">
        <v>15280</v>
      </c>
      <c r="E693" s="24">
        <v>13612</v>
      </c>
      <c r="F693" s="84">
        <f t="shared" si="55"/>
        <v>-1668</v>
      </c>
      <c r="G693" s="230"/>
      <c r="H693" s="230"/>
    </row>
    <row r="694" spans="2:8" x14ac:dyDescent="0.25">
      <c r="B694" s="233">
        <v>18</v>
      </c>
      <c r="C694" s="234" t="s">
        <v>148</v>
      </c>
      <c r="D694" s="72">
        <v>19173</v>
      </c>
      <c r="E694" s="24">
        <v>18565</v>
      </c>
      <c r="F694" s="84">
        <f t="shared" si="55"/>
        <v>-608</v>
      </c>
      <c r="G694" s="230"/>
      <c r="H694" s="230"/>
    </row>
    <row r="695" spans="2:8" x14ac:dyDescent="0.25">
      <c r="B695" s="233">
        <v>19</v>
      </c>
      <c r="C695" s="234" t="s">
        <v>149</v>
      </c>
      <c r="D695" s="72">
        <v>22383</v>
      </c>
      <c r="E695" s="24">
        <v>19907</v>
      </c>
      <c r="F695" s="84">
        <f t="shared" si="55"/>
        <v>-2476</v>
      </c>
      <c r="G695" s="230"/>
      <c r="H695" s="230"/>
    </row>
    <row r="696" spans="2:8" x14ac:dyDescent="0.25">
      <c r="B696" s="233">
        <v>20</v>
      </c>
      <c r="C696" s="234" t="s">
        <v>150</v>
      </c>
      <c r="D696" s="72">
        <v>11036</v>
      </c>
      <c r="E696" s="24">
        <v>11018</v>
      </c>
      <c r="F696" s="84">
        <f t="shared" si="55"/>
        <v>-18</v>
      </c>
      <c r="G696" s="230"/>
      <c r="H696" s="230"/>
    </row>
    <row r="697" spans="2:8" x14ac:dyDescent="0.25">
      <c r="B697" s="233">
        <v>21</v>
      </c>
      <c r="C697" s="235" t="s">
        <v>151</v>
      </c>
      <c r="D697" s="72">
        <v>2602</v>
      </c>
      <c r="E697" s="236">
        <v>2168</v>
      </c>
      <c r="F697" s="84">
        <f t="shared" si="55"/>
        <v>-434</v>
      </c>
      <c r="G697" s="230"/>
      <c r="H697" s="230"/>
    </row>
    <row r="698" spans="2:8" x14ac:dyDescent="0.25">
      <c r="B698" s="69">
        <v>22</v>
      </c>
      <c r="C698" s="74" t="s">
        <v>291</v>
      </c>
      <c r="D698" s="72">
        <v>6072</v>
      </c>
      <c r="E698" s="236">
        <v>5310</v>
      </c>
      <c r="F698" s="84">
        <f t="shared" si="55"/>
        <v>-762</v>
      </c>
      <c r="G698" s="230"/>
      <c r="H698" s="230"/>
    </row>
    <row r="699" spans="2:8" x14ac:dyDescent="0.25">
      <c r="B699" s="69">
        <v>23</v>
      </c>
      <c r="C699" s="74" t="s">
        <v>290</v>
      </c>
      <c r="D699" s="72">
        <v>5611</v>
      </c>
      <c r="E699" s="236">
        <v>4165</v>
      </c>
      <c r="F699" s="84">
        <f t="shared" si="55"/>
        <v>-1446</v>
      </c>
      <c r="G699" s="230"/>
      <c r="H699" s="230"/>
    </row>
    <row r="700" spans="2:8" x14ac:dyDescent="0.25">
      <c r="B700" s="75">
        <v>24</v>
      </c>
      <c r="C700" s="74" t="s">
        <v>289</v>
      </c>
      <c r="D700" s="72">
        <v>0</v>
      </c>
      <c r="E700" s="236">
        <v>0</v>
      </c>
      <c r="F700" s="84">
        <f t="shared" si="55"/>
        <v>0</v>
      </c>
      <c r="G700" s="230"/>
      <c r="H700" s="230"/>
    </row>
    <row r="701" spans="2:8" x14ac:dyDescent="0.25">
      <c r="B701" s="237"/>
      <c r="C701" s="238" t="s">
        <v>29</v>
      </c>
      <c r="D701" s="80">
        <v>248799</v>
      </c>
      <c r="E701" s="239">
        <v>235165</v>
      </c>
      <c r="F701" s="240">
        <f t="shared" si="55"/>
        <v>-13634</v>
      </c>
      <c r="G701" s="230"/>
      <c r="H701" s="230"/>
    </row>
    <row r="702" spans="2:8" ht="13.5" customHeight="1" x14ac:dyDescent="0.25">
      <c r="B702" s="231"/>
      <c r="C702" s="231"/>
      <c r="D702" s="231"/>
      <c r="E702" s="230"/>
      <c r="F702" s="230"/>
      <c r="G702" s="230"/>
      <c r="H702" s="230"/>
    </row>
    <row r="703" spans="2:8" s="241" customFormat="1" ht="13.5" customHeight="1" x14ac:dyDescent="0.25">
      <c r="B703" s="409" t="s">
        <v>343</v>
      </c>
      <c r="C703" s="409"/>
      <c r="D703" s="409"/>
      <c r="E703" s="409"/>
      <c r="F703" s="409"/>
      <c r="G703" s="409"/>
      <c r="H703" s="409"/>
    </row>
    <row r="704" spans="2:8" ht="30" x14ac:dyDescent="0.25">
      <c r="B704" s="242" t="s">
        <v>40</v>
      </c>
      <c r="C704" s="242" t="s">
        <v>41</v>
      </c>
      <c r="D704" s="115" t="s">
        <v>261</v>
      </c>
      <c r="E704" s="242" t="s">
        <v>262</v>
      </c>
      <c r="F704" s="242" t="s">
        <v>83</v>
      </c>
      <c r="G704" s="242" t="s">
        <v>84</v>
      </c>
      <c r="H704" s="243" t="s">
        <v>344</v>
      </c>
    </row>
    <row r="705" spans="2:8" x14ac:dyDescent="0.25">
      <c r="B705" s="232">
        <v>1</v>
      </c>
      <c r="C705" s="232">
        <v>2</v>
      </c>
      <c r="D705" s="232">
        <v>3</v>
      </c>
      <c r="E705" s="232">
        <v>4</v>
      </c>
      <c r="F705" s="232">
        <v>5</v>
      </c>
      <c r="G705" s="232">
        <v>6</v>
      </c>
      <c r="H705" s="232">
        <v>7</v>
      </c>
    </row>
    <row r="706" spans="2:8" x14ac:dyDescent="0.25">
      <c r="B706" s="233">
        <v>1</v>
      </c>
      <c r="C706" s="234" t="s">
        <v>155</v>
      </c>
      <c r="D706" s="244">
        <v>598.05000000000007</v>
      </c>
      <c r="E706" s="25">
        <v>36.490337756145749</v>
      </c>
      <c r="F706" s="228">
        <v>798.05</v>
      </c>
      <c r="G706" s="228">
        <f>E706+F706</f>
        <v>834.54033775614573</v>
      </c>
      <c r="H706" s="188">
        <f t="shared" ref="H706:H726" si="56">G706/D706</f>
        <v>1.39543572904631</v>
      </c>
    </row>
    <row r="707" spans="2:8" x14ac:dyDescent="0.25">
      <c r="B707" s="233">
        <v>2</v>
      </c>
      <c r="C707" s="234" t="s">
        <v>132</v>
      </c>
      <c r="D707" s="244">
        <v>1900.0500000000002</v>
      </c>
      <c r="E707" s="25">
        <v>64.412633389768558</v>
      </c>
      <c r="F707" s="228">
        <v>1650.05</v>
      </c>
      <c r="G707" s="228">
        <f t="shared" ref="G707:G726" si="57">E707+F707</f>
        <v>1714.4626333897686</v>
      </c>
      <c r="H707" s="188">
        <f t="shared" si="56"/>
        <v>0.90232500902069335</v>
      </c>
    </row>
    <row r="708" spans="2:8" x14ac:dyDescent="0.25">
      <c r="B708" s="233">
        <v>3</v>
      </c>
      <c r="C708" s="234" t="s">
        <v>133</v>
      </c>
      <c r="D708" s="244">
        <v>1728.1499999999999</v>
      </c>
      <c r="E708" s="25">
        <v>-98.517510123422738</v>
      </c>
      <c r="F708" s="228">
        <v>1903.1499999999999</v>
      </c>
      <c r="G708" s="228">
        <f t="shared" si="57"/>
        <v>1804.6324898765772</v>
      </c>
      <c r="H708" s="188">
        <f t="shared" si="56"/>
        <v>1.0442568584188741</v>
      </c>
    </row>
    <row r="709" spans="2:8" x14ac:dyDescent="0.25">
      <c r="B709" s="233">
        <v>4</v>
      </c>
      <c r="C709" s="234" t="s">
        <v>134</v>
      </c>
      <c r="D709" s="244">
        <v>2169.3000000000002</v>
      </c>
      <c r="E709" s="25">
        <v>62.708065007654341</v>
      </c>
      <c r="F709" s="228">
        <v>1794.3000000000002</v>
      </c>
      <c r="G709" s="228">
        <f t="shared" si="57"/>
        <v>1857.0080650076545</v>
      </c>
      <c r="H709" s="188">
        <f t="shared" si="56"/>
        <v>0.856040227265779</v>
      </c>
    </row>
    <row r="710" spans="2:8" x14ac:dyDescent="0.25">
      <c r="B710" s="233">
        <v>5</v>
      </c>
      <c r="C710" s="234" t="s">
        <v>135</v>
      </c>
      <c r="D710" s="244">
        <v>1381.05</v>
      </c>
      <c r="E710" s="25">
        <v>171.34305567179007</v>
      </c>
      <c r="F710" s="228">
        <v>1381.05</v>
      </c>
      <c r="G710" s="228">
        <f t="shared" si="57"/>
        <v>1552.3930556717901</v>
      </c>
      <c r="H710" s="188">
        <f t="shared" si="56"/>
        <v>1.1240672355611963</v>
      </c>
    </row>
    <row r="711" spans="2:8" x14ac:dyDescent="0.25">
      <c r="B711" s="233">
        <v>6</v>
      </c>
      <c r="C711" s="234" t="s">
        <v>136</v>
      </c>
      <c r="D711" s="244">
        <v>968.1</v>
      </c>
      <c r="E711" s="25">
        <v>300.65734507168122</v>
      </c>
      <c r="F711" s="228">
        <v>1293.0999999999999</v>
      </c>
      <c r="G711" s="228">
        <f t="shared" si="57"/>
        <v>1593.7573450716811</v>
      </c>
      <c r="H711" s="188">
        <f t="shared" si="56"/>
        <v>1.646273468723976</v>
      </c>
    </row>
    <row r="712" spans="2:8" x14ac:dyDescent="0.25">
      <c r="B712" s="233">
        <v>7</v>
      </c>
      <c r="C712" s="234" t="s">
        <v>137</v>
      </c>
      <c r="D712" s="244">
        <v>1194.1500000000001</v>
      </c>
      <c r="E712" s="25">
        <v>309.90096234730999</v>
      </c>
      <c r="F712" s="228">
        <v>1194.1500000000001</v>
      </c>
      <c r="G712" s="228">
        <f t="shared" si="57"/>
        <v>1504.0509623473101</v>
      </c>
      <c r="H712" s="188">
        <f t="shared" si="56"/>
        <v>1.2595159421741908</v>
      </c>
    </row>
    <row r="713" spans="2:8" x14ac:dyDescent="0.25">
      <c r="B713" s="233">
        <v>8</v>
      </c>
      <c r="C713" s="234" t="s">
        <v>138</v>
      </c>
      <c r="D713" s="244">
        <v>621.15000000000009</v>
      </c>
      <c r="E713" s="25">
        <v>250.31904422541811</v>
      </c>
      <c r="F713" s="228">
        <v>571.15000000000009</v>
      </c>
      <c r="G713" s="228">
        <f t="shared" si="57"/>
        <v>821.4690442254182</v>
      </c>
      <c r="H713" s="188">
        <f t="shared" si="56"/>
        <v>1.322497052604714</v>
      </c>
    </row>
    <row r="714" spans="2:8" x14ac:dyDescent="0.25">
      <c r="B714" s="233">
        <v>9</v>
      </c>
      <c r="C714" s="234" t="s">
        <v>139</v>
      </c>
      <c r="D714" s="244">
        <v>1872.15</v>
      </c>
      <c r="E714" s="25">
        <v>102.32179909119515</v>
      </c>
      <c r="F714" s="228">
        <v>1972.15</v>
      </c>
      <c r="G714" s="228">
        <f t="shared" si="57"/>
        <v>2074.4717990911954</v>
      </c>
      <c r="H714" s="188">
        <f t="shared" si="56"/>
        <v>1.1080692247369042</v>
      </c>
    </row>
    <row r="715" spans="2:8" x14ac:dyDescent="0.25">
      <c r="B715" s="233">
        <v>10</v>
      </c>
      <c r="C715" s="234" t="s">
        <v>140</v>
      </c>
      <c r="D715" s="244">
        <v>1436.1</v>
      </c>
      <c r="E715" s="25">
        <v>-13.504829879616778</v>
      </c>
      <c r="F715" s="228">
        <v>1686.1</v>
      </c>
      <c r="G715" s="228">
        <f t="shared" si="57"/>
        <v>1672.595170120383</v>
      </c>
      <c r="H715" s="188">
        <f t="shared" si="56"/>
        <v>1.1646787620084835</v>
      </c>
    </row>
    <row r="716" spans="2:8" x14ac:dyDescent="0.25">
      <c r="B716" s="233">
        <v>11</v>
      </c>
      <c r="C716" s="234" t="s">
        <v>141</v>
      </c>
      <c r="D716" s="244">
        <v>987.6</v>
      </c>
      <c r="E716" s="25">
        <v>10.20646740631949</v>
      </c>
      <c r="F716" s="228">
        <v>987.6</v>
      </c>
      <c r="G716" s="228">
        <f t="shared" si="57"/>
        <v>997.80646740631948</v>
      </c>
      <c r="H716" s="188">
        <f t="shared" si="56"/>
        <v>1.0103346166528144</v>
      </c>
    </row>
    <row r="717" spans="2:8" x14ac:dyDescent="0.25">
      <c r="B717" s="233">
        <v>12</v>
      </c>
      <c r="C717" s="234" t="s">
        <v>142</v>
      </c>
      <c r="D717" s="244">
        <v>505.35</v>
      </c>
      <c r="E717" s="25">
        <v>-3.5841607485520086</v>
      </c>
      <c r="F717" s="228">
        <v>730.35</v>
      </c>
      <c r="G717" s="228">
        <f t="shared" si="57"/>
        <v>726.76583925144803</v>
      </c>
      <c r="H717" s="188">
        <f t="shared" si="56"/>
        <v>1.438143542597107</v>
      </c>
    </row>
    <row r="718" spans="2:8" x14ac:dyDescent="0.25">
      <c r="B718" s="233">
        <v>13</v>
      </c>
      <c r="C718" s="234" t="s">
        <v>143</v>
      </c>
      <c r="D718" s="244">
        <v>1744.05</v>
      </c>
      <c r="E718" s="25">
        <v>361.60765533082758</v>
      </c>
      <c r="F718" s="228">
        <v>1686.55</v>
      </c>
      <c r="G718" s="228">
        <f t="shared" si="57"/>
        <v>2048.1576553308278</v>
      </c>
      <c r="H718" s="188">
        <f t="shared" si="56"/>
        <v>1.1743686564782132</v>
      </c>
    </row>
    <row r="719" spans="2:8" x14ac:dyDescent="0.25">
      <c r="B719" s="233">
        <v>14</v>
      </c>
      <c r="C719" s="234" t="s">
        <v>144</v>
      </c>
      <c r="D719" s="244">
        <v>2995.65</v>
      </c>
      <c r="E719" s="25">
        <v>374.25145392566117</v>
      </c>
      <c r="F719" s="228">
        <v>3020.6500000000005</v>
      </c>
      <c r="G719" s="228">
        <f t="shared" si="57"/>
        <v>3394.9014539256618</v>
      </c>
      <c r="H719" s="188">
        <f t="shared" si="56"/>
        <v>1.1332770697263237</v>
      </c>
    </row>
    <row r="720" spans="2:8" x14ac:dyDescent="0.25">
      <c r="B720" s="233">
        <v>15</v>
      </c>
      <c r="C720" s="234" t="s">
        <v>145</v>
      </c>
      <c r="D720" s="244">
        <v>2372.6999999999998</v>
      </c>
      <c r="E720" s="25">
        <v>-95.772459268600471</v>
      </c>
      <c r="F720" s="228">
        <v>2447.6999999999998</v>
      </c>
      <c r="G720" s="228">
        <f t="shared" si="57"/>
        <v>2351.9275407313994</v>
      </c>
      <c r="H720" s="188">
        <f t="shared" si="56"/>
        <v>0.99124522305028007</v>
      </c>
    </row>
    <row r="721" spans="2:8" x14ac:dyDescent="0.25">
      <c r="B721" s="233">
        <v>16</v>
      </c>
      <c r="C721" s="234" t="s">
        <v>146</v>
      </c>
      <c r="D721" s="244">
        <v>2522.6999999999998</v>
      </c>
      <c r="E721" s="25">
        <v>106.71162305026564</v>
      </c>
      <c r="F721" s="228">
        <v>2922.7</v>
      </c>
      <c r="G721" s="228">
        <f t="shared" si="57"/>
        <v>3029.4116230502655</v>
      </c>
      <c r="H721" s="188">
        <f t="shared" si="56"/>
        <v>1.2008608328577579</v>
      </c>
    </row>
    <row r="722" spans="2:8" x14ac:dyDescent="0.25">
      <c r="B722" s="233">
        <v>17</v>
      </c>
      <c r="C722" s="234" t="s">
        <v>147</v>
      </c>
      <c r="D722" s="244">
        <v>2292</v>
      </c>
      <c r="E722" s="25">
        <v>143.17946604554606</v>
      </c>
      <c r="F722" s="228">
        <v>2042</v>
      </c>
      <c r="G722" s="228">
        <f t="shared" si="57"/>
        <v>2185.1794660455462</v>
      </c>
      <c r="H722" s="188">
        <f t="shared" si="56"/>
        <v>0.95339418239334472</v>
      </c>
    </row>
    <row r="723" spans="2:8" x14ac:dyDescent="0.25">
      <c r="B723" s="233">
        <v>18</v>
      </c>
      <c r="C723" s="234" t="s">
        <v>148</v>
      </c>
      <c r="D723" s="244">
        <v>2875.95</v>
      </c>
      <c r="E723" s="25">
        <v>-31.519788589465008</v>
      </c>
      <c r="F723" s="228">
        <v>2708.45</v>
      </c>
      <c r="G723" s="228">
        <f t="shared" si="57"/>
        <v>2676.9302114105349</v>
      </c>
      <c r="H723" s="188">
        <f t="shared" si="56"/>
        <v>0.93079859226013495</v>
      </c>
    </row>
    <row r="724" spans="2:8" x14ac:dyDescent="0.25">
      <c r="B724" s="233">
        <v>19</v>
      </c>
      <c r="C724" s="234" t="s">
        <v>149</v>
      </c>
      <c r="D724" s="244">
        <v>3357.45</v>
      </c>
      <c r="E724" s="25">
        <v>190.03573778287637</v>
      </c>
      <c r="F724" s="228">
        <v>2832.45</v>
      </c>
      <c r="G724" s="228">
        <f t="shared" si="57"/>
        <v>3022.4857377828762</v>
      </c>
      <c r="H724" s="188">
        <f t="shared" si="56"/>
        <v>0.90023253891580701</v>
      </c>
    </row>
    <row r="725" spans="2:8" x14ac:dyDescent="0.25">
      <c r="B725" s="233">
        <v>20</v>
      </c>
      <c r="C725" s="234" t="s">
        <v>150</v>
      </c>
      <c r="D725" s="244">
        <v>1655.4</v>
      </c>
      <c r="E725" s="25">
        <v>-104.75827989905309</v>
      </c>
      <c r="F725" s="228">
        <v>1655.4</v>
      </c>
      <c r="G725" s="228">
        <f t="shared" si="57"/>
        <v>1550.6417201009469</v>
      </c>
      <c r="H725" s="188">
        <f t="shared" si="56"/>
        <v>0.93671724060707195</v>
      </c>
    </row>
    <row r="726" spans="2:8" x14ac:dyDescent="0.25">
      <c r="B726" s="245">
        <v>21</v>
      </c>
      <c r="C726" s="235" t="s">
        <v>151</v>
      </c>
      <c r="D726" s="244">
        <v>390.29999999999995</v>
      </c>
      <c r="E726" s="244">
        <v>100.27125215901313</v>
      </c>
      <c r="F726" s="244">
        <v>390.29999999999995</v>
      </c>
      <c r="G726" s="228">
        <f t="shared" si="57"/>
        <v>490.57125215901306</v>
      </c>
      <c r="H726" s="188">
        <f t="shared" si="56"/>
        <v>1.2569081531104616</v>
      </c>
    </row>
    <row r="727" spans="2:8" x14ac:dyDescent="0.25">
      <c r="B727" s="69">
        <v>22</v>
      </c>
      <c r="C727" s="74" t="s">
        <v>291</v>
      </c>
      <c r="D727" s="244">
        <v>910.8</v>
      </c>
      <c r="E727" s="244">
        <v>0</v>
      </c>
      <c r="F727" s="244">
        <v>910.8</v>
      </c>
      <c r="G727" s="228">
        <f t="shared" ref="G727:G730" si="58">E727+F727</f>
        <v>910.8</v>
      </c>
      <c r="H727" s="188">
        <f t="shared" ref="H727:H730" si="59">G727/D727</f>
        <v>1</v>
      </c>
    </row>
    <row r="728" spans="2:8" x14ac:dyDescent="0.25">
      <c r="B728" s="69">
        <v>23</v>
      </c>
      <c r="C728" s="74" t="s">
        <v>290</v>
      </c>
      <c r="D728" s="244">
        <v>841.64999999999986</v>
      </c>
      <c r="E728" s="244">
        <v>0</v>
      </c>
      <c r="F728" s="244">
        <v>741.64999999999986</v>
      </c>
      <c r="G728" s="228">
        <f t="shared" si="58"/>
        <v>741.64999999999986</v>
      </c>
      <c r="H728" s="188">
        <f t="shared" si="59"/>
        <v>0.88118576605477339</v>
      </c>
    </row>
    <row r="729" spans="2:8" x14ac:dyDescent="0.25">
      <c r="B729" s="75">
        <v>24</v>
      </c>
      <c r="C729" s="74" t="s">
        <v>289</v>
      </c>
      <c r="D729" s="244">
        <v>0</v>
      </c>
      <c r="E729" s="244">
        <v>0</v>
      </c>
      <c r="F729" s="244">
        <v>0</v>
      </c>
      <c r="G729" s="228">
        <f t="shared" si="58"/>
        <v>0</v>
      </c>
      <c r="H729" s="188" t="e">
        <f t="shared" si="59"/>
        <v>#DIV/0!</v>
      </c>
    </row>
    <row r="730" spans="2:8" x14ac:dyDescent="0.25">
      <c r="B730" s="237"/>
      <c r="C730" s="246" t="s">
        <v>29</v>
      </c>
      <c r="D730" s="247">
        <v>37319.850000000006</v>
      </c>
      <c r="E730" s="247">
        <v>2236.7598697527624</v>
      </c>
      <c r="F730" s="248">
        <v>37319.850000000006</v>
      </c>
      <c r="G730" s="249">
        <f t="shared" si="58"/>
        <v>39556.60986975277</v>
      </c>
      <c r="H730" s="250">
        <f t="shared" si="59"/>
        <v>1.0599348569126823</v>
      </c>
    </row>
    <row r="731" spans="2:8" x14ac:dyDescent="0.25">
      <c r="B731" s="251"/>
      <c r="C731" s="252"/>
      <c r="D731" s="253"/>
      <c r="E731" s="254"/>
      <c r="F731" s="255"/>
      <c r="G731" s="256"/>
      <c r="H731" s="91"/>
    </row>
    <row r="732" spans="2:8" ht="34.5" customHeight="1" x14ac:dyDescent="0.25">
      <c r="B732" s="407" t="s">
        <v>263</v>
      </c>
      <c r="C732" s="408"/>
      <c r="D732" s="408"/>
      <c r="E732" s="408"/>
      <c r="F732" s="408"/>
      <c r="G732" s="230"/>
      <c r="H732" s="230"/>
    </row>
    <row r="733" spans="2:8" ht="13.5" customHeight="1" x14ac:dyDescent="0.25">
      <c r="B733" s="257"/>
      <c r="C733" s="257"/>
      <c r="D733" s="257"/>
      <c r="E733" s="257"/>
      <c r="F733" s="258"/>
      <c r="G733" s="230"/>
      <c r="H733" s="230"/>
    </row>
    <row r="734" spans="2:8" s="61" customFormat="1" ht="33" customHeight="1" x14ac:dyDescent="0.2">
      <c r="B734" s="242" t="s">
        <v>40</v>
      </c>
      <c r="C734" s="242" t="s">
        <v>41</v>
      </c>
      <c r="D734" s="115" t="s">
        <v>264</v>
      </c>
      <c r="E734" s="242" t="s">
        <v>87</v>
      </c>
      <c r="F734" s="242" t="s">
        <v>88</v>
      </c>
      <c r="G734" s="259"/>
      <c r="H734" s="61" t="s">
        <v>15</v>
      </c>
    </row>
    <row r="735" spans="2:8" x14ac:dyDescent="0.25">
      <c r="B735" s="232">
        <v>1</v>
      </c>
      <c r="C735" s="232">
        <v>2</v>
      </c>
      <c r="D735" s="232">
        <v>3</v>
      </c>
      <c r="E735" s="232">
        <v>5</v>
      </c>
      <c r="F735" s="232">
        <v>6</v>
      </c>
      <c r="G735" s="260"/>
    </row>
    <row r="736" spans="2:8" x14ac:dyDescent="0.25">
      <c r="B736" s="71">
        <v>1</v>
      </c>
      <c r="C736" s="92" t="s">
        <v>155</v>
      </c>
      <c r="D736" s="244">
        <f>D706</f>
        <v>598.05000000000007</v>
      </c>
      <c r="E736" s="143">
        <v>719.08999999999992</v>
      </c>
      <c r="F736" s="261">
        <f t="shared" ref="F736:F760" si="60">E736/D736</f>
        <v>1.2023911044227069</v>
      </c>
      <c r="G736" s="262"/>
    </row>
    <row r="737" spans="2:7" x14ac:dyDescent="0.25">
      <c r="B737" s="71">
        <v>2</v>
      </c>
      <c r="C737" s="92" t="s">
        <v>132</v>
      </c>
      <c r="D737" s="244">
        <f t="shared" ref="D737:D760" si="61">D707</f>
        <v>1900.0500000000002</v>
      </c>
      <c r="E737" s="143">
        <v>1659.078</v>
      </c>
      <c r="F737" s="261">
        <f t="shared" si="60"/>
        <v>0.87317596905344586</v>
      </c>
      <c r="G737" s="262"/>
    </row>
    <row r="738" spans="2:7" x14ac:dyDescent="0.25">
      <c r="B738" s="71">
        <v>3</v>
      </c>
      <c r="C738" s="92" t="s">
        <v>133</v>
      </c>
      <c r="D738" s="244">
        <f t="shared" si="61"/>
        <v>1728.1499999999999</v>
      </c>
      <c r="E738" s="143">
        <v>1600.374</v>
      </c>
      <c r="F738" s="261">
        <f t="shared" si="60"/>
        <v>0.92606197378699773</v>
      </c>
      <c r="G738" s="262"/>
    </row>
    <row r="739" spans="2:7" x14ac:dyDescent="0.25">
      <c r="B739" s="71">
        <v>4</v>
      </c>
      <c r="C739" s="92" t="s">
        <v>134</v>
      </c>
      <c r="D739" s="244">
        <f t="shared" si="61"/>
        <v>2169.3000000000002</v>
      </c>
      <c r="E739" s="143">
        <v>1755.857</v>
      </c>
      <c r="F739" s="261">
        <f t="shared" si="60"/>
        <v>0.80941179182224676</v>
      </c>
      <c r="G739" s="262"/>
    </row>
    <row r="740" spans="2:7" x14ac:dyDescent="0.25">
      <c r="B740" s="71">
        <v>5</v>
      </c>
      <c r="C740" s="92" t="s">
        <v>135</v>
      </c>
      <c r="D740" s="244">
        <f t="shared" si="61"/>
        <v>1381.05</v>
      </c>
      <c r="E740" s="143">
        <v>1215.75</v>
      </c>
      <c r="F740" s="261">
        <f t="shared" si="60"/>
        <v>0.88030846095362225</v>
      </c>
      <c r="G740" s="262"/>
    </row>
    <row r="741" spans="2:7" x14ac:dyDescent="0.25">
      <c r="B741" s="71">
        <v>6</v>
      </c>
      <c r="C741" s="92" t="s">
        <v>136</v>
      </c>
      <c r="D741" s="244">
        <f t="shared" si="61"/>
        <v>968.1</v>
      </c>
      <c r="E741" s="205">
        <v>1172.6300000000001</v>
      </c>
      <c r="F741" s="263">
        <f t="shared" si="60"/>
        <v>1.2112694969527942</v>
      </c>
      <c r="G741" s="262"/>
    </row>
    <row r="742" spans="2:7" x14ac:dyDescent="0.25">
      <c r="B742" s="71">
        <v>7</v>
      </c>
      <c r="C742" s="92" t="s">
        <v>137</v>
      </c>
      <c r="D742" s="244">
        <f t="shared" si="61"/>
        <v>1194.1500000000001</v>
      </c>
      <c r="E742" s="205">
        <v>1160.83</v>
      </c>
      <c r="F742" s="263">
        <f t="shared" si="60"/>
        <v>0.97209730770841174</v>
      </c>
      <c r="G742" s="262"/>
    </row>
    <row r="743" spans="2:7" x14ac:dyDescent="0.25">
      <c r="B743" s="71">
        <v>8</v>
      </c>
      <c r="C743" s="92" t="s">
        <v>138</v>
      </c>
      <c r="D743" s="244">
        <f t="shared" si="61"/>
        <v>621.15000000000009</v>
      </c>
      <c r="E743" s="205">
        <v>466.84999999999991</v>
      </c>
      <c r="F743" s="263">
        <f t="shared" si="60"/>
        <v>0.75158979312565377</v>
      </c>
      <c r="G743" s="262"/>
    </row>
    <row r="744" spans="2:7" x14ac:dyDescent="0.25">
      <c r="B744" s="71">
        <v>9</v>
      </c>
      <c r="C744" s="92" t="s">
        <v>139</v>
      </c>
      <c r="D744" s="244">
        <f t="shared" si="61"/>
        <v>1872.15</v>
      </c>
      <c r="E744" s="205">
        <v>1764.21</v>
      </c>
      <c r="F744" s="263">
        <f t="shared" si="60"/>
        <v>0.94234436343241723</v>
      </c>
      <c r="G744" s="262"/>
    </row>
    <row r="745" spans="2:7" x14ac:dyDescent="0.25">
      <c r="B745" s="71">
        <v>10</v>
      </c>
      <c r="C745" s="92" t="s">
        <v>140</v>
      </c>
      <c r="D745" s="244">
        <f t="shared" si="61"/>
        <v>1436.1</v>
      </c>
      <c r="E745" s="205">
        <v>1359.6100000000001</v>
      </c>
      <c r="F745" s="263">
        <f t="shared" si="60"/>
        <v>0.94673769236125638</v>
      </c>
      <c r="G745" s="262"/>
    </row>
    <row r="746" spans="2:7" x14ac:dyDescent="0.25">
      <c r="B746" s="71">
        <v>11</v>
      </c>
      <c r="C746" s="92" t="s">
        <v>141</v>
      </c>
      <c r="D746" s="244">
        <f t="shared" si="61"/>
        <v>987.6</v>
      </c>
      <c r="E746" s="205">
        <v>916.26</v>
      </c>
      <c r="F746" s="263">
        <f t="shared" si="60"/>
        <v>0.9277642770352369</v>
      </c>
      <c r="G746" s="262"/>
    </row>
    <row r="747" spans="2:7" x14ac:dyDescent="0.25">
      <c r="B747" s="71">
        <v>12</v>
      </c>
      <c r="C747" s="92" t="s">
        <v>142</v>
      </c>
      <c r="D747" s="244">
        <f t="shared" si="61"/>
        <v>505.35</v>
      </c>
      <c r="E747" s="205">
        <v>543.5</v>
      </c>
      <c r="F747" s="263">
        <f t="shared" si="60"/>
        <v>1.0754922331057681</v>
      </c>
      <c r="G747" s="262"/>
    </row>
    <row r="748" spans="2:7" x14ac:dyDescent="0.25">
      <c r="B748" s="71">
        <v>13</v>
      </c>
      <c r="C748" s="92" t="s">
        <v>143</v>
      </c>
      <c r="D748" s="244">
        <f t="shared" si="61"/>
        <v>1744.05</v>
      </c>
      <c r="E748" s="143">
        <v>1892.2799999999997</v>
      </c>
      <c r="F748" s="261">
        <f t="shared" si="60"/>
        <v>1.0849918293626901</v>
      </c>
      <c r="G748" s="262"/>
    </row>
    <row r="749" spans="2:7" x14ac:dyDescent="0.25">
      <c r="B749" s="71">
        <v>14</v>
      </c>
      <c r="C749" s="92" t="s">
        <v>144</v>
      </c>
      <c r="D749" s="244">
        <f t="shared" si="61"/>
        <v>2995.65</v>
      </c>
      <c r="E749" s="143">
        <v>3165.6000000000004</v>
      </c>
      <c r="F749" s="261">
        <f t="shared" si="60"/>
        <v>1.0567322617795805</v>
      </c>
      <c r="G749" s="262"/>
    </row>
    <row r="750" spans="2:7" x14ac:dyDescent="0.25">
      <c r="B750" s="71">
        <v>15</v>
      </c>
      <c r="C750" s="92" t="s">
        <v>145</v>
      </c>
      <c r="D750" s="244">
        <f t="shared" si="61"/>
        <v>2372.6999999999998</v>
      </c>
      <c r="E750" s="143">
        <v>2074.2143999999998</v>
      </c>
      <c r="F750" s="261">
        <f t="shared" si="60"/>
        <v>0.87420002528764695</v>
      </c>
      <c r="G750" s="262"/>
    </row>
    <row r="751" spans="2:7" x14ac:dyDescent="0.25">
      <c r="B751" s="71">
        <v>16</v>
      </c>
      <c r="C751" s="92" t="s">
        <v>146</v>
      </c>
      <c r="D751" s="244">
        <f t="shared" si="61"/>
        <v>2522.6999999999998</v>
      </c>
      <c r="E751" s="143">
        <v>3021.06</v>
      </c>
      <c r="F751" s="261">
        <f t="shared" si="60"/>
        <v>1.1975502437864194</v>
      </c>
      <c r="G751" s="262"/>
    </row>
    <row r="752" spans="2:7" x14ac:dyDescent="0.25">
      <c r="B752" s="71">
        <v>17</v>
      </c>
      <c r="C752" s="92" t="s">
        <v>147</v>
      </c>
      <c r="D752" s="244">
        <f t="shared" si="61"/>
        <v>2292</v>
      </c>
      <c r="E752" s="143">
        <v>2041.8</v>
      </c>
      <c r="F752" s="261">
        <f t="shared" si="60"/>
        <v>0.89083769633507848</v>
      </c>
      <c r="G752" s="262"/>
    </row>
    <row r="753" spans="2:8" x14ac:dyDescent="0.25">
      <c r="B753" s="71">
        <v>18</v>
      </c>
      <c r="C753" s="92" t="s">
        <v>148</v>
      </c>
      <c r="D753" s="244">
        <f t="shared" si="61"/>
        <v>2875.95</v>
      </c>
      <c r="E753" s="143">
        <v>2619.92</v>
      </c>
      <c r="F753" s="261">
        <f t="shared" si="60"/>
        <v>0.9109755037465882</v>
      </c>
      <c r="G753" s="262"/>
    </row>
    <row r="754" spans="2:8" x14ac:dyDescent="0.25">
      <c r="B754" s="71">
        <v>19</v>
      </c>
      <c r="C754" s="92" t="s">
        <v>149</v>
      </c>
      <c r="D754" s="244">
        <f t="shared" si="61"/>
        <v>3357.45</v>
      </c>
      <c r="E754" s="143">
        <v>2896.1800000000003</v>
      </c>
      <c r="F754" s="261">
        <f t="shared" si="60"/>
        <v>0.86261299498131039</v>
      </c>
      <c r="G754" s="262"/>
    </row>
    <row r="755" spans="2:8" x14ac:dyDescent="0.25">
      <c r="B755" s="71">
        <v>20</v>
      </c>
      <c r="C755" s="92" t="s">
        <v>150</v>
      </c>
      <c r="D755" s="244">
        <f t="shared" si="61"/>
        <v>1655.4</v>
      </c>
      <c r="E755" s="143">
        <v>1522.6999999999998</v>
      </c>
      <c r="F755" s="261">
        <f t="shared" si="60"/>
        <v>0.91983810559381407</v>
      </c>
      <c r="G755" s="262"/>
    </row>
    <row r="756" spans="2:8" x14ac:dyDescent="0.25">
      <c r="B756" s="71">
        <v>21</v>
      </c>
      <c r="C756" s="264" t="s">
        <v>151</v>
      </c>
      <c r="D756" s="244">
        <f t="shared" si="61"/>
        <v>390.29999999999995</v>
      </c>
      <c r="E756" s="265">
        <v>375.85</v>
      </c>
      <c r="F756" s="261">
        <f t="shared" si="60"/>
        <v>0.96297719702792739</v>
      </c>
      <c r="G756" s="266"/>
    </row>
    <row r="757" spans="2:8" x14ac:dyDescent="0.25">
      <c r="B757" s="69">
        <v>22</v>
      </c>
      <c r="C757" s="74" t="s">
        <v>291</v>
      </c>
      <c r="D757" s="244">
        <f t="shared" si="61"/>
        <v>910.8</v>
      </c>
      <c r="E757" s="265">
        <v>806.47</v>
      </c>
      <c r="F757" s="261">
        <f t="shared" si="60"/>
        <v>0.8854523495827844</v>
      </c>
      <c r="G757" s="266"/>
    </row>
    <row r="758" spans="2:8" x14ac:dyDescent="0.25">
      <c r="B758" s="69">
        <v>23</v>
      </c>
      <c r="C758" s="74" t="s">
        <v>290</v>
      </c>
      <c r="D758" s="244">
        <f t="shared" si="61"/>
        <v>841.64999999999986</v>
      </c>
      <c r="E758" s="265">
        <v>714.92</v>
      </c>
      <c r="F758" s="261">
        <f t="shared" si="60"/>
        <v>0.84942672132121433</v>
      </c>
      <c r="G758" s="266"/>
    </row>
    <row r="759" spans="2:8" x14ac:dyDescent="0.25">
      <c r="B759" s="75">
        <v>24</v>
      </c>
      <c r="C759" s="74" t="s">
        <v>289</v>
      </c>
      <c r="D759" s="244">
        <f t="shared" si="61"/>
        <v>0</v>
      </c>
      <c r="E759" s="265">
        <v>0</v>
      </c>
      <c r="F759" s="261" t="e">
        <f t="shared" si="60"/>
        <v>#DIV/0!</v>
      </c>
      <c r="G759" s="266"/>
    </row>
    <row r="760" spans="2:8" x14ac:dyDescent="0.25">
      <c r="B760" s="267"/>
      <c r="C760" s="268" t="s">
        <v>29</v>
      </c>
      <c r="D760" s="244">
        <f t="shared" si="61"/>
        <v>37319.850000000006</v>
      </c>
      <c r="E760" s="196">
        <v>35465.0334</v>
      </c>
      <c r="F760" s="269">
        <f t="shared" si="60"/>
        <v>0.95029946261841869</v>
      </c>
      <c r="G760" s="266"/>
    </row>
    <row r="761" spans="2:8" ht="13.5" customHeight="1" x14ac:dyDescent="0.25">
      <c r="B761" s="270"/>
      <c r="C761" s="271"/>
      <c r="D761" s="254"/>
      <c r="E761" s="201"/>
      <c r="F761" s="272"/>
      <c r="G761" s="266"/>
    </row>
    <row r="762" spans="2:8" ht="13.5" customHeight="1" x14ac:dyDescent="0.25">
      <c r="B762" s="408" t="s">
        <v>89</v>
      </c>
      <c r="C762" s="408"/>
      <c r="D762" s="408"/>
      <c r="E762" s="408"/>
      <c r="F762" s="408"/>
      <c r="G762" s="408"/>
      <c r="H762" s="230"/>
    </row>
    <row r="763" spans="2:8" ht="13.5" customHeight="1" x14ac:dyDescent="0.25">
      <c r="B763" s="409" t="s">
        <v>265</v>
      </c>
      <c r="C763" s="409"/>
      <c r="D763" s="409"/>
      <c r="E763" s="409"/>
      <c r="F763" s="409"/>
      <c r="G763" s="409"/>
      <c r="H763" s="230"/>
    </row>
    <row r="764" spans="2:8" s="159" customFormat="1" ht="45" x14ac:dyDescent="0.2">
      <c r="B764" s="273" t="s">
        <v>40</v>
      </c>
      <c r="C764" s="273" t="s">
        <v>41</v>
      </c>
      <c r="D764" s="142" t="s">
        <v>247</v>
      </c>
      <c r="E764" s="273" t="s">
        <v>86</v>
      </c>
      <c r="F764" s="273" t="s">
        <v>266</v>
      </c>
      <c r="G764" s="274" t="s">
        <v>267</v>
      </c>
      <c r="H764" s="275"/>
    </row>
    <row r="765" spans="2:8" x14ac:dyDescent="0.25">
      <c r="B765" s="232">
        <v>1</v>
      </c>
      <c r="C765" s="232">
        <v>2</v>
      </c>
      <c r="D765" s="232">
        <v>3</v>
      </c>
      <c r="E765" s="232">
        <v>4</v>
      </c>
      <c r="F765" s="232">
        <v>5</v>
      </c>
      <c r="G765" s="232">
        <v>6</v>
      </c>
      <c r="H765" s="276"/>
    </row>
    <row r="766" spans="2:8" ht="14.25" customHeight="1" x14ac:dyDescent="0.25">
      <c r="B766" s="71">
        <v>1</v>
      </c>
      <c r="C766" s="277" t="s">
        <v>155</v>
      </c>
      <c r="D766" s="244">
        <f>D706</f>
        <v>598.05000000000007</v>
      </c>
      <c r="E766" s="167">
        <f>G706</f>
        <v>834.54033775614573</v>
      </c>
      <c r="F766" s="167">
        <v>115.45033775614576</v>
      </c>
      <c r="G766" s="261">
        <f>F766/D766</f>
        <v>0.19304462462360295</v>
      </c>
      <c r="H766" s="278"/>
    </row>
    <row r="767" spans="2:8" ht="13.5" customHeight="1" x14ac:dyDescent="0.25">
      <c r="B767" s="71">
        <v>2</v>
      </c>
      <c r="C767" s="277" t="s">
        <v>132</v>
      </c>
      <c r="D767" s="244">
        <f t="shared" ref="D767:D790" si="62">D707</f>
        <v>1900.0500000000002</v>
      </c>
      <c r="E767" s="167">
        <f t="shared" ref="E767:E790" si="63">G707</f>
        <v>1714.4626333897686</v>
      </c>
      <c r="F767" s="167">
        <v>55.384633389768453</v>
      </c>
      <c r="G767" s="261">
        <f t="shared" ref="G767:G790" si="64">F767/D767</f>
        <v>2.9149039967247412E-2</v>
      </c>
      <c r="H767" s="278"/>
    </row>
    <row r="768" spans="2:8" ht="13.5" customHeight="1" x14ac:dyDescent="0.25">
      <c r="B768" s="71">
        <v>3</v>
      </c>
      <c r="C768" s="277" t="s">
        <v>133</v>
      </c>
      <c r="D768" s="244">
        <f t="shared" si="62"/>
        <v>1728.1499999999999</v>
      </c>
      <c r="E768" s="167">
        <f t="shared" si="63"/>
        <v>1804.6324898765772</v>
      </c>
      <c r="F768" s="167">
        <v>204.25848987657724</v>
      </c>
      <c r="G768" s="261">
        <f t="shared" si="64"/>
        <v>0.11819488463187644</v>
      </c>
      <c r="H768" s="278"/>
    </row>
    <row r="769" spans="2:9" ht="13.5" customHeight="1" x14ac:dyDescent="0.25">
      <c r="B769" s="71">
        <v>4</v>
      </c>
      <c r="C769" s="277" t="s">
        <v>134</v>
      </c>
      <c r="D769" s="244">
        <f t="shared" si="62"/>
        <v>2169.3000000000002</v>
      </c>
      <c r="E769" s="167">
        <f t="shared" si="63"/>
        <v>1857.0080650076545</v>
      </c>
      <c r="F769" s="167">
        <v>101.15106500765438</v>
      </c>
      <c r="G769" s="261">
        <f t="shared" si="64"/>
        <v>4.6628435443532186E-2</v>
      </c>
      <c r="H769" s="278"/>
    </row>
    <row r="770" spans="2:9" ht="13.5" customHeight="1" x14ac:dyDescent="0.25">
      <c r="B770" s="71">
        <v>5</v>
      </c>
      <c r="C770" s="277" t="s">
        <v>135</v>
      </c>
      <c r="D770" s="244">
        <f t="shared" si="62"/>
        <v>1381.05</v>
      </c>
      <c r="E770" s="167">
        <f t="shared" si="63"/>
        <v>1552.3930556717901</v>
      </c>
      <c r="F770" s="167">
        <v>336.64305567178997</v>
      </c>
      <c r="G770" s="261">
        <f t="shared" si="64"/>
        <v>0.24375877460757392</v>
      </c>
      <c r="H770" s="278"/>
    </row>
    <row r="771" spans="2:9" ht="13.5" customHeight="1" x14ac:dyDescent="0.25">
      <c r="B771" s="71">
        <v>6</v>
      </c>
      <c r="C771" s="277" t="s">
        <v>136</v>
      </c>
      <c r="D771" s="244">
        <f t="shared" si="62"/>
        <v>968.1</v>
      </c>
      <c r="E771" s="167">
        <f t="shared" si="63"/>
        <v>1593.7573450716811</v>
      </c>
      <c r="F771" s="167">
        <v>421.12734507168108</v>
      </c>
      <c r="G771" s="261">
        <f t="shared" si="64"/>
        <v>0.43500397177118177</v>
      </c>
      <c r="H771" s="278"/>
    </row>
    <row r="772" spans="2:9" ht="13.5" customHeight="1" x14ac:dyDescent="0.25">
      <c r="B772" s="71">
        <v>7</v>
      </c>
      <c r="C772" s="277" t="s">
        <v>137</v>
      </c>
      <c r="D772" s="244">
        <f t="shared" si="62"/>
        <v>1194.1500000000001</v>
      </c>
      <c r="E772" s="167">
        <f t="shared" si="63"/>
        <v>1504.0509623473101</v>
      </c>
      <c r="F772" s="167">
        <v>343.22096234730998</v>
      </c>
      <c r="G772" s="261">
        <f t="shared" si="64"/>
        <v>0.28741863446577898</v>
      </c>
      <c r="H772" s="278"/>
    </row>
    <row r="773" spans="2:9" ht="13.5" customHeight="1" x14ac:dyDescent="0.25">
      <c r="B773" s="71">
        <v>8</v>
      </c>
      <c r="C773" s="277" t="s">
        <v>138</v>
      </c>
      <c r="D773" s="244">
        <f t="shared" si="62"/>
        <v>621.15000000000009</v>
      </c>
      <c r="E773" s="167">
        <f t="shared" si="63"/>
        <v>821.4690442254182</v>
      </c>
      <c r="F773" s="167">
        <v>354.61904422541812</v>
      </c>
      <c r="G773" s="261">
        <f t="shared" si="64"/>
        <v>0.57090725947905996</v>
      </c>
      <c r="H773" s="278"/>
    </row>
    <row r="774" spans="2:9" ht="13.5" customHeight="1" x14ac:dyDescent="0.25">
      <c r="B774" s="71">
        <v>9</v>
      </c>
      <c r="C774" s="277" t="s">
        <v>139</v>
      </c>
      <c r="D774" s="244">
        <f t="shared" si="62"/>
        <v>1872.15</v>
      </c>
      <c r="E774" s="167">
        <f t="shared" si="63"/>
        <v>2074.4717990911954</v>
      </c>
      <c r="F774" s="167">
        <v>310.26179909119497</v>
      </c>
      <c r="G774" s="261">
        <f t="shared" si="64"/>
        <v>0.1657248613044868</v>
      </c>
      <c r="H774" s="278"/>
    </row>
    <row r="775" spans="2:9" ht="13.5" customHeight="1" x14ac:dyDescent="0.25">
      <c r="B775" s="71">
        <v>10</v>
      </c>
      <c r="C775" s="277" t="s">
        <v>140</v>
      </c>
      <c r="D775" s="244">
        <f t="shared" si="62"/>
        <v>1436.1</v>
      </c>
      <c r="E775" s="167">
        <f t="shared" si="63"/>
        <v>1672.595170120383</v>
      </c>
      <c r="F775" s="167">
        <v>312.98517012038337</v>
      </c>
      <c r="G775" s="261">
        <f t="shared" si="64"/>
        <v>0.21794106964722748</v>
      </c>
      <c r="H775" s="278"/>
    </row>
    <row r="776" spans="2:9" ht="13.5" customHeight="1" x14ac:dyDescent="0.25">
      <c r="B776" s="71">
        <v>11</v>
      </c>
      <c r="C776" s="277" t="s">
        <v>141</v>
      </c>
      <c r="D776" s="244">
        <f t="shared" si="62"/>
        <v>987.6</v>
      </c>
      <c r="E776" s="167">
        <f t="shared" si="63"/>
        <v>997.80646740631948</v>
      </c>
      <c r="F776" s="167">
        <v>81.546467406319564</v>
      </c>
      <c r="G776" s="261">
        <f t="shared" si="64"/>
        <v>8.2570339617577523E-2</v>
      </c>
      <c r="H776" s="278"/>
    </row>
    <row r="777" spans="2:9" ht="13.5" customHeight="1" x14ac:dyDescent="0.25">
      <c r="B777" s="71">
        <v>12</v>
      </c>
      <c r="C777" s="277" t="s">
        <v>142</v>
      </c>
      <c r="D777" s="244">
        <f t="shared" si="62"/>
        <v>505.35</v>
      </c>
      <c r="E777" s="167">
        <f t="shared" si="63"/>
        <v>726.76583925144803</v>
      </c>
      <c r="F777" s="167">
        <v>183.265839251448</v>
      </c>
      <c r="G777" s="261">
        <f t="shared" si="64"/>
        <v>0.36265130949133867</v>
      </c>
      <c r="H777" s="278"/>
    </row>
    <row r="778" spans="2:9" ht="13.5" customHeight="1" x14ac:dyDescent="0.25">
      <c r="B778" s="71">
        <v>13</v>
      </c>
      <c r="C778" s="277" t="s">
        <v>143</v>
      </c>
      <c r="D778" s="244">
        <f t="shared" si="62"/>
        <v>1744.05</v>
      </c>
      <c r="E778" s="167">
        <f t="shared" si="63"/>
        <v>2048.1576553308278</v>
      </c>
      <c r="F778" s="167">
        <v>155.87765533082762</v>
      </c>
      <c r="G778" s="261">
        <f t="shared" si="64"/>
        <v>8.9376827115522847E-2</v>
      </c>
      <c r="H778" s="278"/>
    </row>
    <row r="779" spans="2:9" ht="13.5" customHeight="1" x14ac:dyDescent="0.25">
      <c r="B779" s="71">
        <v>14</v>
      </c>
      <c r="C779" s="277" t="s">
        <v>144</v>
      </c>
      <c r="D779" s="244">
        <f t="shared" si="62"/>
        <v>2995.65</v>
      </c>
      <c r="E779" s="167">
        <f t="shared" si="63"/>
        <v>3394.9014539256618</v>
      </c>
      <c r="F779" s="167">
        <v>229.30145392566118</v>
      </c>
      <c r="G779" s="261">
        <f t="shared" si="64"/>
        <v>7.6544807946743162E-2</v>
      </c>
      <c r="H779" s="278"/>
      <c r="I779" s="26" t="s">
        <v>15</v>
      </c>
    </row>
    <row r="780" spans="2:9" ht="13.5" customHeight="1" x14ac:dyDescent="0.25">
      <c r="B780" s="71">
        <v>15</v>
      </c>
      <c r="C780" s="277" t="s">
        <v>145</v>
      </c>
      <c r="D780" s="244">
        <f t="shared" si="62"/>
        <v>2372.6999999999998</v>
      </c>
      <c r="E780" s="167">
        <f t="shared" si="63"/>
        <v>2351.9275407313994</v>
      </c>
      <c r="F780" s="167">
        <v>277.71314073139962</v>
      </c>
      <c r="G780" s="261">
        <f t="shared" si="64"/>
        <v>0.11704519776263314</v>
      </c>
      <c r="H780" s="278"/>
    </row>
    <row r="781" spans="2:9" ht="13.5" customHeight="1" x14ac:dyDescent="0.25">
      <c r="B781" s="71">
        <v>16</v>
      </c>
      <c r="C781" s="277" t="s">
        <v>146</v>
      </c>
      <c r="D781" s="244">
        <f t="shared" si="62"/>
        <v>2522.6999999999998</v>
      </c>
      <c r="E781" s="167">
        <f t="shared" si="63"/>
        <v>3029.4116230502655</v>
      </c>
      <c r="F781" s="167">
        <v>8.3516230502656299</v>
      </c>
      <c r="G781" s="261">
        <f t="shared" si="64"/>
        <v>3.3105890713384985E-3</v>
      </c>
      <c r="H781" s="278"/>
    </row>
    <row r="782" spans="2:9" ht="13.5" customHeight="1" x14ac:dyDescent="0.25">
      <c r="B782" s="71">
        <v>17</v>
      </c>
      <c r="C782" s="277" t="s">
        <v>147</v>
      </c>
      <c r="D782" s="244">
        <f t="shared" si="62"/>
        <v>2292</v>
      </c>
      <c r="E782" s="167">
        <f t="shared" si="63"/>
        <v>2185.1794660455462</v>
      </c>
      <c r="F782" s="167">
        <v>143.37946604554617</v>
      </c>
      <c r="G782" s="261">
        <f t="shared" si="64"/>
        <v>6.255648605826622E-2</v>
      </c>
      <c r="H782" s="278"/>
    </row>
    <row r="783" spans="2:9" ht="13.5" customHeight="1" x14ac:dyDescent="0.25">
      <c r="B783" s="71">
        <v>18</v>
      </c>
      <c r="C783" s="277" t="s">
        <v>148</v>
      </c>
      <c r="D783" s="244">
        <f t="shared" si="62"/>
        <v>2875.95</v>
      </c>
      <c r="E783" s="167">
        <f t="shared" si="63"/>
        <v>2676.9302114105349</v>
      </c>
      <c r="F783" s="167">
        <v>57.010211410534907</v>
      </c>
      <c r="G783" s="261">
        <f t="shared" si="64"/>
        <v>1.9823088513546798E-2</v>
      </c>
      <c r="H783" s="278"/>
    </row>
    <row r="784" spans="2:9" ht="13.5" customHeight="1" x14ac:dyDescent="0.25">
      <c r="B784" s="71">
        <v>19</v>
      </c>
      <c r="C784" s="277" t="s">
        <v>149</v>
      </c>
      <c r="D784" s="244">
        <f t="shared" si="62"/>
        <v>3357.45</v>
      </c>
      <c r="E784" s="167">
        <f t="shared" si="63"/>
        <v>3022.4857377828762</v>
      </c>
      <c r="F784" s="167">
        <v>126.30573778287629</v>
      </c>
      <c r="G784" s="261">
        <f t="shared" si="64"/>
        <v>3.7619543934496805E-2</v>
      </c>
      <c r="H784" s="278"/>
    </row>
    <row r="785" spans="2:13" ht="13.5" customHeight="1" x14ac:dyDescent="0.25">
      <c r="B785" s="71">
        <v>20</v>
      </c>
      <c r="C785" s="277" t="s">
        <v>150</v>
      </c>
      <c r="D785" s="244">
        <f t="shared" si="62"/>
        <v>1655.4</v>
      </c>
      <c r="E785" s="167">
        <f t="shared" si="63"/>
        <v>1550.6417201009469</v>
      </c>
      <c r="F785" s="167">
        <v>27.941720100947066</v>
      </c>
      <c r="G785" s="261">
        <f t="shared" si="64"/>
        <v>1.687913501325786E-2</v>
      </c>
      <c r="H785" s="278"/>
    </row>
    <row r="786" spans="2:13" ht="13.5" customHeight="1" x14ac:dyDescent="0.25">
      <c r="B786" s="71">
        <v>21</v>
      </c>
      <c r="C786" s="264" t="s">
        <v>151</v>
      </c>
      <c r="D786" s="244">
        <f t="shared" si="62"/>
        <v>390.29999999999995</v>
      </c>
      <c r="E786" s="167">
        <f t="shared" si="63"/>
        <v>490.57125215901306</v>
      </c>
      <c r="F786" s="167">
        <v>114.72125215901312</v>
      </c>
      <c r="G786" s="261">
        <f t="shared" si="64"/>
        <v>0.29393095608253428</v>
      </c>
      <c r="H786" s="279"/>
      <c r="I786" s="26" t="s">
        <v>15</v>
      </c>
    </row>
    <row r="787" spans="2:13" ht="13.5" customHeight="1" x14ac:dyDescent="0.25">
      <c r="B787" s="69">
        <v>22</v>
      </c>
      <c r="C787" s="74" t="s">
        <v>291</v>
      </c>
      <c r="D787" s="244">
        <f t="shared" si="62"/>
        <v>910.8</v>
      </c>
      <c r="E787" s="167">
        <f t="shared" si="63"/>
        <v>910.8</v>
      </c>
      <c r="F787" s="167">
        <v>104.33</v>
      </c>
      <c r="G787" s="261">
        <f t="shared" si="64"/>
        <v>0.11454765041721564</v>
      </c>
      <c r="H787" s="279"/>
    </row>
    <row r="788" spans="2:13" ht="13.5" customHeight="1" x14ac:dyDescent="0.25">
      <c r="B788" s="69">
        <v>23</v>
      </c>
      <c r="C788" s="74" t="s">
        <v>290</v>
      </c>
      <c r="D788" s="244">
        <f t="shared" si="62"/>
        <v>841.64999999999986</v>
      </c>
      <c r="E788" s="167">
        <f t="shared" si="63"/>
        <v>741.64999999999986</v>
      </c>
      <c r="F788" s="167">
        <v>26.729999999999947</v>
      </c>
      <c r="G788" s="261">
        <f t="shared" si="64"/>
        <v>3.1759044733559019E-2</v>
      </c>
      <c r="H788" s="279"/>
    </row>
    <row r="789" spans="2:13" ht="13.5" customHeight="1" x14ac:dyDescent="0.25">
      <c r="B789" s="75">
        <v>24</v>
      </c>
      <c r="C789" s="74" t="s">
        <v>289</v>
      </c>
      <c r="D789" s="244">
        <f t="shared" si="62"/>
        <v>0</v>
      </c>
      <c r="E789" s="167">
        <f t="shared" si="63"/>
        <v>0</v>
      </c>
      <c r="F789" s="167">
        <v>0</v>
      </c>
      <c r="G789" s="261" t="e">
        <f t="shared" si="64"/>
        <v>#DIV/0!</v>
      </c>
      <c r="H789" s="279"/>
    </row>
    <row r="790" spans="2:13" ht="13.5" customHeight="1" x14ac:dyDescent="0.25">
      <c r="B790" s="101"/>
      <c r="C790" s="41" t="s">
        <v>29</v>
      </c>
      <c r="D790" s="244">
        <f t="shared" si="62"/>
        <v>37319.850000000006</v>
      </c>
      <c r="E790" s="167">
        <f t="shared" si="63"/>
        <v>39556.60986975277</v>
      </c>
      <c r="F790" s="196">
        <v>4091.576469752762</v>
      </c>
      <c r="G790" s="269">
        <f t="shared" si="64"/>
        <v>0.10963539429426328</v>
      </c>
    </row>
    <row r="791" spans="2:13" ht="27" customHeight="1" x14ac:dyDescent="0.25">
      <c r="B791" s="166"/>
    </row>
    <row r="792" spans="2:13" x14ac:dyDescent="0.25">
      <c r="B792" s="405" t="s">
        <v>162</v>
      </c>
      <c r="C792" s="405"/>
      <c r="D792" s="405"/>
      <c r="E792" s="405"/>
      <c r="F792" s="405"/>
      <c r="G792" s="405"/>
    </row>
    <row r="794" spans="2:13" x14ac:dyDescent="0.25">
      <c r="B794" s="411" t="s">
        <v>125</v>
      </c>
      <c r="C794" s="411"/>
      <c r="D794" s="411"/>
      <c r="E794" s="411"/>
      <c r="F794" s="411"/>
      <c r="G794" s="411"/>
    </row>
    <row r="795" spans="2:13" ht="33.75" customHeight="1" x14ac:dyDescent="0.25">
      <c r="B795" s="37" t="s">
        <v>22</v>
      </c>
      <c r="C795" s="37"/>
      <c r="D795" s="280" t="s">
        <v>36</v>
      </c>
      <c r="E795" s="280" t="s">
        <v>37</v>
      </c>
      <c r="F795" s="280" t="s">
        <v>6</v>
      </c>
      <c r="G795" s="280" t="s">
        <v>30</v>
      </c>
      <c r="K795" s="433" t="s">
        <v>357</v>
      </c>
      <c r="L795" s="433"/>
      <c r="M795" s="433"/>
    </row>
    <row r="796" spans="2:13" x14ac:dyDescent="0.25">
      <c r="B796" s="39">
        <v>1</v>
      </c>
      <c r="C796" s="39">
        <v>2</v>
      </c>
      <c r="D796" s="39">
        <v>3</v>
      </c>
      <c r="E796" s="39">
        <v>4</v>
      </c>
      <c r="F796" s="39" t="s">
        <v>38</v>
      </c>
      <c r="G796" s="39">
        <v>6</v>
      </c>
      <c r="K796" s="26" t="s">
        <v>353</v>
      </c>
      <c r="L796" s="26" t="s">
        <v>286</v>
      </c>
      <c r="M796" s="26" t="s">
        <v>11</v>
      </c>
    </row>
    <row r="797" spans="2:13" x14ac:dyDescent="0.25">
      <c r="B797" s="281">
        <v>1</v>
      </c>
      <c r="C797" s="59" t="s">
        <v>300</v>
      </c>
      <c r="D797" s="282">
        <v>1966.5</v>
      </c>
      <c r="E797" s="282">
        <v>1966.5</v>
      </c>
      <c r="F797" s="283">
        <f>E797-D797</f>
        <v>0</v>
      </c>
      <c r="G797" s="284">
        <v>0</v>
      </c>
      <c r="H797" s="53"/>
      <c r="J797" s="26" t="s">
        <v>354</v>
      </c>
      <c r="K797" s="26">
        <v>489.75</v>
      </c>
      <c r="L797" s="26">
        <v>1.85</v>
      </c>
      <c r="M797" s="26">
        <f>L797+K797</f>
        <v>491.6</v>
      </c>
    </row>
    <row r="798" spans="2:13" ht="30" x14ac:dyDescent="0.25">
      <c r="B798" s="281">
        <v>2</v>
      </c>
      <c r="C798" s="59" t="s">
        <v>262</v>
      </c>
      <c r="D798" s="282">
        <v>7.34</v>
      </c>
      <c r="E798" s="282">
        <v>7.34</v>
      </c>
      <c r="F798" s="283">
        <f>E798-D798</f>
        <v>0</v>
      </c>
      <c r="G798" s="284">
        <v>0</v>
      </c>
      <c r="J798" s="26" t="s">
        <v>355</v>
      </c>
      <c r="K798" s="26">
        <v>669.06</v>
      </c>
      <c r="L798" s="26">
        <v>2.62</v>
      </c>
      <c r="M798" s="26">
        <f t="shared" ref="M798:M799" si="65">L798+K798</f>
        <v>671.68</v>
      </c>
    </row>
    <row r="799" spans="2:13" ht="17.25" customHeight="1" x14ac:dyDescent="0.25">
      <c r="B799" s="281">
        <v>3</v>
      </c>
      <c r="C799" s="92" t="s">
        <v>306</v>
      </c>
      <c r="D799" s="282">
        <v>1943.73</v>
      </c>
      <c r="E799" s="282">
        <v>1943.73</v>
      </c>
      <c r="F799" s="283">
        <v>0</v>
      </c>
      <c r="G799" s="284">
        <v>0</v>
      </c>
      <c r="J799" s="26" t="s">
        <v>356</v>
      </c>
      <c r="K799" s="26">
        <v>777.43</v>
      </c>
      <c r="L799" s="26">
        <v>3</v>
      </c>
      <c r="M799" s="26">
        <f t="shared" si="65"/>
        <v>780.43</v>
      </c>
    </row>
    <row r="800" spans="2:13" x14ac:dyDescent="0.25">
      <c r="B800" s="281">
        <v>4</v>
      </c>
      <c r="C800" s="285" t="s">
        <v>345</v>
      </c>
      <c r="D800" s="286">
        <f>D798+D799</f>
        <v>1951.07</v>
      </c>
      <c r="E800" s="286">
        <f>E798+E799</f>
        <v>1951.07</v>
      </c>
      <c r="F800" s="283">
        <f>E800-D800</f>
        <v>0</v>
      </c>
      <c r="G800" s="287">
        <v>0</v>
      </c>
      <c r="M800" s="26">
        <f>SUM(M797:M799)</f>
        <v>1943.71</v>
      </c>
    </row>
    <row r="801" spans="2:13" x14ac:dyDescent="0.25">
      <c r="B801" s="288"/>
      <c r="C801" s="289"/>
      <c r="D801" s="290"/>
      <c r="E801" s="290"/>
      <c r="F801" s="291"/>
      <c r="G801" s="292"/>
      <c r="M801" s="374">
        <f>M800-D797</f>
        <v>-22.789999999999964</v>
      </c>
    </row>
    <row r="802" spans="2:13" ht="15.75" customHeight="1" x14ac:dyDescent="0.25">
      <c r="B802" s="417" t="s">
        <v>268</v>
      </c>
      <c r="C802" s="417"/>
      <c r="D802" s="417"/>
      <c r="E802" s="417"/>
      <c r="F802" s="417"/>
      <c r="G802" s="417"/>
      <c r="M802" s="26">
        <f>M801+M800</f>
        <v>1920.92</v>
      </c>
    </row>
    <row r="803" spans="2:13" x14ac:dyDescent="0.25">
      <c r="E803" s="131" t="s">
        <v>62</v>
      </c>
      <c r="F803" s="421" t="s">
        <v>309</v>
      </c>
      <c r="G803" s="421"/>
      <c r="H803" s="293"/>
    </row>
    <row r="804" spans="2:13" ht="33" customHeight="1" x14ac:dyDescent="0.25">
      <c r="B804" s="132" t="s">
        <v>22</v>
      </c>
      <c r="C804" s="132" t="s">
        <v>93</v>
      </c>
      <c r="D804" s="115" t="s">
        <v>247</v>
      </c>
      <c r="E804" s="132" t="s">
        <v>86</v>
      </c>
      <c r="F804" s="132" t="s">
        <v>94</v>
      </c>
      <c r="G804" s="294" t="s">
        <v>358</v>
      </c>
      <c r="H804" s="132" t="s">
        <v>352</v>
      </c>
    </row>
    <row r="805" spans="2:13" x14ac:dyDescent="0.25">
      <c r="B805" s="378" t="s">
        <v>238</v>
      </c>
      <c r="C805" s="378" t="s">
        <v>239</v>
      </c>
      <c r="D805" s="378" t="s">
        <v>240</v>
      </c>
      <c r="E805" s="378" t="s">
        <v>241</v>
      </c>
      <c r="F805" s="378" t="s">
        <v>242</v>
      </c>
      <c r="G805" s="378" t="s">
        <v>288</v>
      </c>
      <c r="H805" s="378" t="s">
        <v>303</v>
      </c>
    </row>
    <row r="806" spans="2:13" x14ac:dyDescent="0.25">
      <c r="B806" s="281">
        <v>1</v>
      </c>
      <c r="C806" s="59" t="s">
        <v>97</v>
      </c>
      <c r="D806" s="296">
        <f>1966.5/2</f>
        <v>983.25</v>
      </c>
      <c r="E806" s="296">
        <v>501.16</v>
      </c>
      <c r="F806" s="297">
        <v>501.15999999999997</v>
      </c>
      <c r="G806" s="298">
        <f>F806/E806</f>
        <v>0.99999999999999989</v>
      </c>
      <c r="H806" s="380">
        <f>F806/D808</f>
        <v>0.25484871599288073</v>
      </c>
    </row>
    <row r="807" spans="2:13" ht="60" x14ac:dyDescent="0.25">
      <c r="B807" s="281">
        <v>2</v>
      </c>
      <c r="C807" s="59" t="s">
        <v>127</v>
      </c>
      <c r="D807" s="296">
        <f>1966.5/2</f>
        <v>983.25</v>
      </c>
      <c r="E807" s="296">
        <v>1442.57</v>
      </c>
      <c r="F807" s="296">
        <v>1449.91</v>
      </c>
      <c r="G807" s="298">
        <f>F807/E807</f>
        <v>1.0050881413033683</v>
      </c>
      <c r="H807" s="379">
        <f>F807/D808</f>
        <v>0.73730485634375797</v>
      </c>
      <c r="J807" s="26" t="s">
        <v>307</v>
      </c>
    </row>
    <row r="808" spans="2:13" ht="20.25" customHeight="1" x14ac:dyDescent="0.25">
      <c r="B808" s="406" t="s">
        <v>11</v>
      </c>
      <c r="C808" s="406"/>
      <c r="D808" s="300">
        <f>SUM(D806:D807)</f>
        <v>1966.5</v>
      </c>
      <c r="E808" s="301">
        <f>E807+E806</f>
        <v>1943.73</v>
      </c>
      <c r="F808" s="301">
        <f>F807+F806</f>
        <v>1951.0700000000002</v>
      </c>
      <c r="G808" s="298">
        <f>F808/E808</f>
        <v>1.0037762446430318</v>
      </c>
      <c r="H808" s="381">
        <f>F808/D808</f>
        <v>0.99215357233663881</v>
      </c>
    </row>
    <row r="809" spans="2:13" x14ac:dyDescent="0.25">
      <c r="B809" s="123"/>
      <c r="C809" s="123"/>
      <c r="D809" s="123"/>
      <c r="E809" s="302"/>
      <c r="F809" s="123"/>
      <c r="G809" s="123"/>
      <c r="H809" s="303"/>
    </row>
    <row r="810" spans="2:13" ht="13.15" customHeight="1" x14ac:dyDescent="0.25">
      <c r="B810" s="410" t="s">
        <v>98</v>
      </c>
      <c r="C810" s="410"/>
      <c r="D810" s="410"/>
      <c r="E810" s="410"/>
      <c r="F810" s="410"/>
      <c r="G810" s="410"/>
      <c r="H810" s="303"/>
    </row>
    <row r="811" spans="2:13" x14ac:dyDescent="0.25">
      <c r="B811" s="96"/>
      <c r="C811" s="96"/>
      <c r="D811" s="112"/>
      <c r="E811" s="304"/>
      <c r="F811" s="304"/>
      <c r="G811" s="304"/>
      <c r="H811" s="304"/>
    </row>
    <row r="812" spans="2:13" x14ac:dyDescent="0.25">
      <c r="B812" s="411" t="s">
        <v>126</v>
      </c>
      <c r="C812" s="411"/>
      <c r="D812" s="411"/>
      <c r="E812" s="411"/>
      <c r="F812" s="411"/>
      <c r="G812" s="411"/>
    </row>
    <row r="813" spans="2:13" ht="27.75" customHeight="1" x14ac:dyDescent="0.25">
      <c r="B813" s="37" t="s">
        <v>22</v>
      </c>
      <c r="C813" s="305"/>
      <c r="D813" s="280" t="s">
        <v>36</v>
      </c>
      <c r="E813" s="280" t="s">
        <v>37</v>
      </c>
      <c r="F813" s="280" t="s">
        <v>6</v>
      </c>
      <c r="G813" s="280" t="s">
        <v>30</v>
      </c>
    </row>
    <row r="814" spans="2:13" ht="22.5" customHeight="1" x14ac:dyDescent="0.25">
      <c r="B814" s="39">
        <v>1</v>
      </c>
      <c r="C814" s="39">
        <v>2</v>
      </c>
      <c r="D814" s="39">
        <v>3</v>
      </c>
      <c r="E814" s="39">
        <v>4</v>
      </c>
      <c r="F814" s="39" t="s">
        <v>38</v>
      </c>
      <c r="G814" s="39">
        <v>6</v>
      </c>
      <c r="K814" s="26">
        <v>2480.7541282500001</v>
      </c>
      <c r="L814" s="26">
        <v>776.4799144657012</v>
      </c>
    </row>
    <row r="815" spans="2:13" x14ac:dyDescent="0.25">
      <c r="B815" s="72">
        <v>1</v>
      </c>
      <c r="C815" s="50" t="s">
        <v>269</v>
      </c>
      <c r="D815" s="105">
        <v>2480.7541282500001</v>
      </c>
      <c r="E815" s="105">
        <v>2480.7541282500001</v>
      </c>
      <c r="F815" s="306">
        <f>E815-D815</f>
        <v>0</v>
      </c>
      <c r="G815" s="206">
        <f>E815/D815</f>
        <v>1</v>
      </c>
    </row>
    <row r="816" spans="2:13" ht="33" customHeight="1" x14ac:dyDescent="0.25">
      <c r="B816" s="72">
        <v>2</v>
      </c>
      <c r="C816" s="50" t="s">
        <v>270</v>
      </c>
      <c r="D816" s="143">
        <v>776.48</v>
      </c>
      <c r="E816" s="143">
        <v>776.48</v>
      </c>
      <c r="F816" s="306">
        <f>E816-D816</f>
        <v>0</v>
      </c>
      <c r="G816" s="206">
        <f>E816/D816</f>
        <v>1</v>
      </c>
      <c r="K816" s="26">
        <v>2480.7541282500001</v>
      </c>
      <c r="L816" s="26">
        <v>776.4799144657012</v>
      </c>
    </row>
    <row r="817" spans="2:9" x14ac:dyDescent="0.25">
      <c r="B817" s="72">
        <v>3</v>
      </c>
      <c r="C817" s="50" t="s">
        <v>271</v>
      </c>
      <c r="D817" s="205">
        <v>1532.8411791742988</v>
      </c>
      <c r="E817" s="205">
        <v>1532.8411791742988</v>
      </c>
      <c r="F817" s="306">
        <f>E817-D817</f>
        <v>0</v>
      </c>
      <c r="G817" s="206">
        <f>E817/D817</f>
        <v>1</v>
      </c>
    </row>
    <row r="818" spans="2:9" x14ac:dyDescent="0.25">
      <c r="B818" s="72">
        <v>4</v>
      </c>
      <c r="C818" s="101" t="s">
        <v>345</v>
      </c>
      <c r="D818" s="150">
        <f>D817+D816</f>
        <v>2309.3211791742988</v>
      </c>
      <c r="E818" s="150">
        <f>E817+E816</f>
        <v>2309.3211791742988</v>
      </c>
      <c r="F818" s="306">
        <f>E818-D818</f>
        <v>0</v>
      </c>
      <c r="G818" s="206">
        <f>E818/D818</f>
        <v>1</v>
      </c>
    </row>
    <row r="819" spans="2:9" x14ac:dyDescent="0.25">
      <c r="B819" s="307"/>
      <c r="C819" s="121"/>
      <c r="D819" s="156"/>
      <c r="E819" s="156"/>
      <c r="F819" s="308"/>
      <c r="G819" s="309"/>
    </row>
    <row r="820" spans="2:9" ht="15.75" customHeight="1" x14ac:dyDescent="0.25">
      <c r="B820" s="405" t="s">
        <v>272</v>
      </c>
      <c r="C820" s="405"/>
      <c r="D820" s="405"/>
      <c r="E820" s="405"/>
      <c r="F820" s="405"/>
      <c r="G820" s="405"/>
      <c r="H820" s="405"/>
      <c r="I820" s="405"/>
    </row>
    <row r="821" spans="2:9" x14ac:dyDescent="0.25">
      <c r="G821" s="310"/>
      <c r="H821" s="416" t="s">
        <v>62</v>
      </c>
      <c r="I821" s="416"/>
    </row>
    <row r="822" spans="2:9" ht="50.25" customHeight="1" x14ac:dyDescent="0.25">
      <c r="B822" s="132" t="s">
        <v>273</v>
      </c>
      <c r="C822" s="132" t="s">
        <v>346</v>
      </c>
      <c r="D822" s="132" t="s">
        <v>347</v>
      </c>
      <c r="E822" s="132" t="s">
        <v>348</v>
      </c>
      <c r="F822" s="132" t="s">
        <v>274</v>
      </c>
      <c r="G822" s="132" t="s">
        <v>6</v>
      </c>
      <c r="H822" s="132" t="s">
        <v>95</v>
      </c>
      <c r="I822" s="132" t="s">
        <v>96</v>
      </c>
    </row>
    <row r="823" spans="2:9" x14ac:dyDescent="0.25">
      <c r="B823" s="311">
        <v>1</v>
      </c>
      <c r="C823" s="311">
        <v>2</v>
      </c>
      <c r="D823" s="311">
        <v>3</v>
      </c>
      <c r="E823" s="311">
        <v>4</v>
      </c>
      <c r="F823" s="311">
        <v>5</v>
      </c>
      <c r="G823" s="311" t="s">
        <v>102</v>
      </c>
      <c r="H823" s="311">
        <v>7</v>
      </c>
      <c r="I823" s="72" t="s">
        <v>103</v>
      </c>
    </row>
    <row r="824" spans="2:9" x14ac:dyDescent="0.25">
      <c r="B824" s="247">
        <f>D815</f>
        <v>2480.7541282500001</v>
      </c>
      <c r="C824" s="247">
        <f>B824</f>
        <v>2480.7541282500001</v>
      </c>
      <c r="D824" s="198">
        <f>F376</f>
        <v>200210.25498999999</v>
      </c>
      <c r="E824" s="198">
        <f>D824*750/100000</f>
        <v>1501.5769124249998</v>
      </c>
      <c r="F824" s="198">
        <v>1501.5769124250003</v>
      </c>
      <c r="G824" s="313">
        <f>F824-E824</f>
        <v>0</v>
      </c>
      <c r="H824" s="58">
        <f>F824/B824</f>
        <v>0.60529050232167048</v>
      </c>
      <c r="I824" s="313">
        <f>C824-F824</f>
        <v>979.17721582499985</v>
      </c>
    </row>
    <row r="825" spans="2:9" ht="18" customHeight="1" x14ac:dyDescent="0.25">
      <c r="B825" s="418" t="s">
        <v>222</v>
      </c>
      <c r="C825" s="418"/>
      <c r="D825" s="138"/>
      <c r="E825" s="138"/>
      <c r="F825" s="139"/>
      <c r="G825" s="140"/>
      <c r="H825" s="141"/>
    </row>
    <row r="826" spans="2:9" ht="18" customHeight="1" x14ac:dyDescent="0.25">
      <c r="B826" s="136"/>
      <c r="C826" s="137"/>
      <c r="D826" s="138"/>
      <c r="E826" s="138"/>
      <c r="F826" s="139"/>
      <c r="G826" s="140"/>
      <c r="H826" s="141"/>
    </row>
    <row r="827" spans="2:9" ht="20.25" customHeight="1" x14ac:dyDescent="0.25">
      <c r="B827" s="405" t="s">
        <v>275</v>
      </c>
      <c r="C827" s="405"/>
      <c r="D827" s="405"/>
      <c r="E827" s="405"/>
      <c r="F827" s="405"/>
    </row>
    <row r="828" spans="2:9" x14ac:dyDescent="0.25">
      <c r="B828" s="404" t="s">
        <v>163</v>
      </c>
      <c r="C828" s="404"/>
      <c r="D828" s="404"/>
      <c r="E828" s="404"/>
      <c r="F828" s="404"/>
    </row>
    <row r="829" spans="2:9" x14ac:dyDescent="0.25">
      <c r="B829" s="31"/>
    </row>
    <row r="830" spans="2:9" x14ac:dyDescent="0.25">
      <c r="B830" s="412" t="s">
        <v>104</v>
      </c>
      <c r="C830" s="412"/>
      <c r="D830" s="412"/>
      <c r="E830" s="412"/>
      <c r="F830" s="314"/>
      <c r="G830" s="314"/>
    </row>
    <row r="831" spans="2:9" s="315" customFormat="1" ht="13.5" customHeight="1" x14ac:dyDescent="0.25">
      <c r="B831" s="413" t="s">
        <v>276</v>
      </c>
      <c r="C831" s="413"/>
      <c r="D831" s="413"/>
      <c r="E831" s="413"/>
    </row>
    <row r="832" spans="2:9" s="315" customFormat="1" ht="31.5" customHeight="1" x14ac:dyDescent="0.25">
      <c r="B832" s="316" t="s">
        <v>90</v>
      </c>
      <c r="C832" s="316" t="s">
        <v>113</v>
      </c>
      <c r="D832" s="316" t="s">
        <v>105</v>
      </c>
      <c r="E832" s="316" t="s">
        <v>195</v>
      </c>
      <c r="H832" s="317"/>
    </row>
    <row r="833" spans="2:8" s="315" customFormat="1" x14ac:dyDescent="0.25">
      <c r="B833" s="441" t="s">
        <v>91</v>
      </c>
      <c r="C833" s="318" t="s">
        <v>106</v>
      </c>
      <c r="D833" s="318">
        <v>9792</v>
      </c>
      <c r="E833" s="318">
        <v>5875.2</v>
      </c>
      <c r="H833" s="319"/>
    </row>
    <row r="834" spans="2:8" s="315" customFormat="1" ht="13.5" customHeight="1" x14ac:dyDescent="0.25">
      <c r="B834" s="442"/>
      <c r="C834" s="318" t="s">
        <v>107</v>
      </c>
      <c r="D834" s="318">
        <v>1900</v>
      </c>
      <c r="E834" s="320">
        <v>1140</v>
      </c>
      <c r="H834" s="319"/>
    </row>
    <row r="835" spans="2:8" s="315" customFormat="1" ht="13.5" customHeight="1" x14ac:dyDescent="0.25">
      <c r="B835" s="442"/>
      <c r="C835" s="318" t="s">
        <v>108</v>
      </c>
      <c r="D835" s="318">
        <v>36958</v>
      </c>
      <c r="E835" s="318">
        <v>22174.799999999999</v>
      </c>
      <c r="H835" s="319"/>
    </row>
    <row r="836" spans="2:8" s="315" customFormat="1" ht="13.5" customHeight="1" x14ac:dyDescent="0.25">
      <c r="B836" s="442"/>
      <c r="C836" s="318" t="s">
        <v>109</v>
      </c>
      <c r="D836" s="318">
        <v>8419</v>
      </c>
      <c r="E836" s="318">
        <v>17398.52</v>
      </c>
      <c r="H836" s="319"/>
    </row>
    <row r="837" spans="2:8" s="315" customFormat="1" ht="13.5" customHeight="1" x14ac:dyDescent="0.25">
      <c r="B837" s="442"/>
      <c r="C837" s="318" t="s">
        <v>110</v>
      </c>
      <c r="D837" s="318">
        <v>7193</v>
      </c>
      <c r="E837" s="318">
        <v>12355.88</v>
      </c>
      <c r="H837" s="319"/>
    </row>
    <row r="838" spans="2:8" s="315" customFormat="1" ht="13.5" customHeight="1" x14ac:dyDescent="0.25">
      <c r="B838" s="442"/>
      <c r="C838" s="318" t="s">
        <v>129</v>
      </c>
      <c r="D838" s="318">
        <v>3923</v>
      </c>
      <c r="E838" s="318">
        <v>7180.54</v>
      </c>
      <c r="H838" s="319"/>
    </row>
    <row r="839" spans="2:8" s="315" customFormat="1" ht="13.5" customHeight="1" x14ac:dyDescent="0.25">
      <c r="B839" s="442"/>
      <c r="C839" s="318" t="s">
        <v>152</v>
      </c>
      <c r="D839" s="318">
        <v>13129</v>
      </c>
      <c r="E839" s="318">
        <v>19693.5</v>
      </c>
      <c r="H839" s="319"/>
    </row>
    <row r="840" spans="2:8" s="315" customFormat="1" ht="13.5" customHeight="1" x14ac:dyDescent="0.25">
      <c r="B840" s="442"/>
      <c r="C840" s="318" t="s">
        <v>277</v>
      </c>
      <c r="D840" s="318"/>
      <c r="E840" s="318"/>
      <c r="H840" s="319"/>
    </row>
    <row r="841" spans="2:8" s="315" customFormat="1" ht="13.5" customHeight="1" x14ac:dyDescent="0.25">
      <c r="B841" s="442"/>
      <c r="C841" s="318" t="s">
        <v>278</v>
      </c>
      <c r="D841" s="318"/>
      <c r="E841" s="318"/>
      <c r="H841" s="319"/>
    </row>
    <row r="842" spans="2:8" s="315" customFormat="1" ht="13.5" customHeight="1" x14ac:dyDescent="0.25">
      <c r="B842" s="442"/>
      <c r="C842" s="318" t="s">
        <v>279</v>
      </c>
      <c r="D842" s="318"/>
      <c r="E842" s="318"/>
      <c r="H842" s="319"/>
    </row>
    <row r="843" spans="2:8" s="315" customFormat="1" ht="13.5" customHeight="1" x14ac:dyDescent="0.25">
      <c r="B843" s="442"/>
      <c r="C843" s="318" t="s">
        <v>280</v>
      </c>
      <c r="D843" s="318"/>
      <c r="E843" s="318"/>
      <c r="H843" s="319"/>
    </row>
    <row r="844" spans="2:8" s="315" customFormat="1" ht="13.5" customHeight="1" x14ac:dyDescent="0.25">
      <c r="B844" s="443"/>
      <c r="C844" s="321" t="s">
        <v>111</v>
      </c>
      <c r="D844" s="321">
        <f>SUM(D833:D839)</f>
        <v>81314</v>
      </c>
      <c r="E844" s="321">
        <f>SUM(E833:E839)</f>
        <v>85818.44</v>
      </c>
      <c r="H844" s="322"/>
    </row>
    <row r="845" spans="2:8" s="315" customFormat="1" ht="29.25" customHeight="1" x14ac:dyDescent="0.25">
      <c r="B845" s="401" t="s">
        <v>351</v>
      </c>
      <c r="C845" s="401"/>
      <c r="D845" s="401"/>
      <c r="E845" s="401"/>
      <c r="F845" s="323"/>
      <c r="H845" s="322"/>
    </row>
    <row r="846" spans="2:8" s="315" customFormat="1" ht="15.75" customHeight="1" x14ac:dyDescent="0.25">
      <c r="B846" s="324"/>
      <c r="C846" s="324"/>
      <c r="D846" s="324"/>
      <c r="E846" s="324"/>
      <c r="F846" s="323"/>
      <c r="H846" s="322"/>
    </row>
    <row r="847" spans="2:8" s="315" customFormat="1" x14ac:dyDescent="0.25">
      <c r="B847" s="385" t="s">
        <v>112</v>
      </c>
      <c r="C847" s="385"/>
      <c r="D847" s="385"/>
      <c r="E847" s="385"/>
      <c r="F847" s="385"/>
      <c r="G847" s="385"/>
      <c r="H847" s="385"/>
    </row>
    <row r="848" spans="2:8" s="315" customFormat="1" x14ac:dyDescent="0.25">
      <c r="B848" s="397" t="s">
        <v>113</v>
      </c>
      <c r="C848" s="399" t="s">
        <v>114</v>
      </c>
      <c r="D848" s="400"/>
      <c r="E848" s="399" t="s">
        <v>115</v>
      </c>
      <c r="F848" s="400"/>
      <c r="G848" s="403" t="s">
        <v>116</v>
      </c>
      <c r="H848" s="403"/>
    </row>
    <row r="849" spans="2:9" s="315" customFormat="1" x14ac:dyDescent="0.25">
      <c r="B849" s="398"/>
      <c r="C849" s="326" t="s">
        <v>117</v>
      </c>
      <c r="D849" s="327" t="s">
        <v>118</v>
      </c>
      <c r="E849" s="321" t="s">
        <v>117</v>
      </c>
      <c r="F849" s="321" t="s">
        <v>118</v>
      </c>
      <c r="G849" s="321" t="s">
        <v>117</v>
      </c>
      <c r="H849" s="321" t="s">
        <v>118</v>
      </c>
    </row>
    <row r="850" spans="2:9" s="315" customFormat="1" x14ac:dyDescent="0.25">
      <c r="B850" s="328" t="s">
        <v>281</v>
      </c>
      <c r="C850" s="227">
        <f>D844</f>
        <v>81314</v>
      </c>
      <c r="D850" s="205">
        <f>E844</f>
        <v>85818.44</v>
      </c>
      <c r="E850" s="233">
        <v>81314</v>
      </c>
      <c r="F850" s="228">
        <v>85818.44</v>
      </c>
      <c r="G850" s="329">
        <v>0</v>
      </c>
      <c r="H850" s="329">
        <v>0</v>
      </c>
    </row>
    <row r="851" spans="2:9" s="315" customFormat="1" ht="18.75" customHeight="1" x14ac:dyDescent="0.25">
      <c r="B851" s="322"/>
      <c r="C851" s="330"/>
      <c r="D851" s="331"/>
      <c r="E851" s="332"/>
      <c r="F851" s="333"/>
      <c r="G851" s="334"/>
      <c r="H851" s="334"/>
    </row>
    <row r="852" spans="2:9" s="315" customFormat="1" ht="18.75" customHeight="1" x14ac:dyDescent="0.25">
      <c r="B852" s="385" t="s">
        <v>364</v>
      </c>
      <c r="C852" s="385"/>
      <c r="D852" s="385"/>
      <c r="E852" s="385"/>
      <c r="F852" s="385"/>
      <c r="G852" s="385"/>
    </row>
    <row r="853" spans="2:9" s="315" customFormat="1" x14ac:dyDescent="0.25">
      <c r="B853" s="393" t="s">
        <v>349</v>
      </c>
      <c r="C853" s="393"/>
      <c r="D853" s="386" t="s">
        <v>359</v>
      </c>
      <c r="E853" s="387"/>
      <c r="F853" s="393" t="s">
        <v>119</v>
      </c>
      <c r="G853" s="393"/>
    </row>
    <row r="854" spans="2:9" s="315" customFormat="1" x14ac:dyDescent="0.25">
      <c r="B854" s="376" t="s">
        <v>117</v>
      </c>
      <c r="C854" s="376" t="s">
        <v>120</v>
      </c>
      <c r="D854" s="376" t="s">
        <v>117</v>
      </c>
      <c r="E854" s="376" t="s">
        <v>120</v>
      </c>
      <c r="F854" s="376" t="s">
        <v>117</v>
      </c>
      <c r="G854" s="376" t="s">
        <v>121</v>
      </c>
    </row>
    <row r="855" spans="2:9" s="315" customFormat="1" x14ac:dyDescent="0.25">
      <c r="B855" s="318">
        <v>1</v>
      </c>
      <c r="C855" s="318">
        <v>2</v>
      </c>
      <c r="D855" s="318">
        <v>3</v>
      </c>
      <c r="E855" s="318">
        <v>4</v>
      </c>
      <c r="F855" s="318">
        <v>5</v>
      </c>
      <c r="G855" s="318">
        <v>6</v>
      </c>
    </row>
    <row r="856" spans="2:9" s="315" customFormat="1" x14ac:dyDescent="0.25">
      <c r="B856" s="227">
        <f>D844</f>
        <v>81314</v>
      </c>
      <c r="C856" s="205">
        <f>E844</f>
        <v>85818.44</v>
      </c>
      <c r="D856" s="320">
        <v>81314</v>
      </c>
      <c r="E856" s="336">
        <v>85818.44</v>
      </c>
      <c r="F856" s="337">
        <f>D856/B856</f>
        <v>1</v>
      </c>
      <c r="G856" s="337">
        <f>E856/C856</f>
        <v>1</v>
      </c>
    </row>
    <row r="857" spans="2:9" s="315" customFormat="1" x14ac:dyDescent="0.25">
      <c r="B857" s="338"/>
      <c r="C857" s="339"/>
      <c r="D857" s="340"/>
      <c r="E857" s="341"/>
      <c r="F857" s="342"/>
      <c r="G857" s="342"/>
    </row>
    <row r="858" spans="2:9" s="315" customFormat="1" x14ac:dyDescent="0.25">
      <c r="B858" s="394" t="s">
        <v>33</v>
      </c>
      <c r="C858" s="434" t="s">
        <v>360</v>
      </c>
      <c r="D858" s="434"/>
      <c r="E858" s="434" t="s">
        <v>361</v>
      </c>
      <c r="F858" s="434"/>
      <c r="G858" s="435" t="s">
        <v>362</v>
      </c>
      <c r="H858" s="435"/>
      <c r="I858" s="436" t="s">
        <v>363</v>
      </c>
    </row>
    <row r="859" spans="2:9" s="315" customFormat="1" x14ac:dyDescent="0.25">
      <c r="B859" s="395"/>
      <c r="C859" s="198" t="s">
        <v>117</v>
      </c>
      <c r="D859" s="348" t="s">
        <v>118</v>
      </c>
      <c r="E859" s="198" t="s">
        <v>117</v>
      </c>
      <c r="F859" s="298" t="s">
        <v>118</v>
      </c>
      <c r="G859" s="298" t="s">
        <v>117</v>
      </c>
      <c r="H859" s="348" t="s">
        <v>118</v>
      </c>
      <c r="I859" s="436"/>
    </row>
    <row r="860" spans="2:9" s="315" customFormat="1" x14ac:dyDescent="0.25">
      <c r="B860" s="382" t="s">
        <v>155</v>
      </c>
      <c r="C860" s="227">
        <v>0</v>
      </c>
      <c r="D860" s="336">
        <v>0</v>
      </c>
      <c r="E860" s="359">
        <v>0</v>
      </c>
      <c r="F860" s="383">
        <v>0</v>
      </c>
      <c r="G860" s="383">
        <v>0</v>
      </c>
      <c r="H860" s="205">
        <v>0</v>
      </c>
      <c r="I860" s="384" t="e">
        <f>((E860+G860)/C860)*100</f>
        <v>#DIV/0!</v>
      </c>
    </row>
    <row r="861" spans="2:9" s="315" customFormat="1" x14ac:dyDescent="0.25">
      <c r="B861" s="382" t="s">
        <v>132</v>
      </c>
      <c r="C861" s="227">
        <v>5219</v>
      </c>
      <c r="D861" s="336">
        <v>4581.9375</v>
      </c>
      <c r="E861" s="359">
        <v>4892</v>
      </c>
      <c r="F861" s="383">
        <v>4173.1875</v>
      </c>
      <c r="G861" s="383">
        <v>327</v>
      </c>
      <c r="H861" s="205">
        <v>408.75</v>
      </c>
      <c r="I861" s="384">
        <f t="shared" ref="I861:I884" si="66">((E861+G861)/C861)*100</f>
        <v>100</v>
      </c>
    </row>
    <row r="862" spans="2:9" s="315" customFormat="1" x14ac:dyDescent="0.25">
      <c r="B862" s="382" t="s">
        <v>133</v>
      </c>
      <c r="C862" s="227">
        <v>3639</v>
      </c>
      <c r="D862" s="336">
        <v>3707.7750000000001</v>
      </c>
      <c r="E862" s="359">
        <v>3639</v>
      </c>
      <c r="F862" s="383">
        <v>3707.7750000000001</v>
      </c>
      <c r="G862" s="383">
        <v>0</v>
      </c>
      <c r="H862" s="205">
        <v>0</v>
      </c>
      <c r="I862" s="384">
        <f t="shared" si="66"/>
        <v>100</v>
      </c>
    </row>
    <row r="863" spans="2:9" s="315" customFormat="1" x14ac:dyDescent="0.25">
      <c r="B863" s="382" t="s">
        <v>287</v>
      </c>
      <c r="C863" s="227">
        <v>6716</v>
      </c>
      <c r="D863" s="336">
        <v>7158.18</v>
      </c>
      <c r="E863" s="359">
        <v>6716</v>
      </c>
      <c r="F863" s="383">
        <v>7158.18</v>
      </c>
      <c r="G863" s="383">
        <v>0</v>
      </c>
      <c r="H863" s="205">
        <v>0</v>
      </c>
      <c r="I863" s="384">
        <f t="shared" si="66"/>
        <v>100</v>
      </c>
    </row>
    <row r="864" spans="2:9" s="315" customFormat="1" x14ac:dyDescent="0.25">
      <c r="B864" s="382" t="s">
        <v>135</v>
      </c>
      <c r="C864" s="227">
        <v>2560</v>
      </c>
      <c r="D864" s="336">
        <v>3480.6750000000002</v>
      </c>
      <c r="E864" s="359">
        <v>2312</v>
      </c>
      <c r="F864" s="383">
        <v>3335.9950000000003</v>
      </c>
      <c r="G864" s="383">
        <v>248</v>
      </c>
      <c r="H864" s="205">
        <v>144.67999999999984</v>
      </c>
      <c r="I864" s="384">
        <f t="shared" si="66"/>
        <v>100</v>
      </c>
    </row>
    <row r="865" spans="2:9" s="315" customFormat="1" x14ac:dyDescent="0.25">
      <c r="B865" s="382" t="s">
        <v>136</v>
      </c>
      <c r="C865" s="227">
        <v>2138</v>
      </c>
      <c r="D865" s="336">
        <v>2331.4875000000002</v>
      </c>
      <c r="E865" s="359">
        <v>2138</v>
      </c>
      <c r="F865" s="383">
        <v>2331.4875000000002</v>
      </c>
      <c r="G865" s="383">
        <v>0</v>
      </c>
      <c r="H865" s="205">
        <v>0</v>
      </c>
      <c r="I865" s="384">
        <f t="shared" si="66"/>
        <v>100</v>
      </c>
    </row>
    <row r="866" spans="2:9" s="315" customFormat="1" x14ac:dyDescent="0.25">
      <c r="B866" s="382" t="s">
        <v>137</v>
      </c>
      <c r="C866" s="227">
        <v>3145</v>
      </c>
      <c r="D866" s="336">
        <v>2678.5124999999998</v>
      </c>
      <c r="E866" s="359">
        <v>3145</v>
      </c>
      <c r="F866" s="383">
        <v>2678.5124999999998</v>
      </c>
      <c r="G866" s="383">
        <v>0</v>
      </c>
      <c r="H866" s="205">
        <v>0</v>
      </c>
      <c r="I866" s="384">
        <f t="shared" si="66"/>
        <v>100</v>
      </c>
    </row>
    <row r="867" spans="2:9" s="315" customFormat="1" x14ac:dyDescent="0.25">
      <c r="B867" s="382" t="s">
        <v>138</v>
      </c>
      <c r="C867" s="227">
        <v>1500</v>
      </c>
      <c r="D867" s="336">
        <v>2149.8000000000002</v>
      </c>
      <c r="E867" s="359">
        <v>1457</v>
      </c>
      <c r="F867" s="383">
        <v>2122.4700000000003</v>
      </c>
      <c r="G867" s="383">
        <v>43</v>
      </c>
      <c r="H867" s="205">
        <v>27.329999999999927</v>
      </c>
      <c r="I867" s="384">
        <f t="shared" si="66"/>
        <v>100</v>
      </c>
    </row>
    <row r="868" spans="2:9" s="315" customFormat="1" x14ac:dyDescent="0.25">
      <c r="B868" s="382" t="s">
        <v>139</v>
      </c>
      <c r="C868" s="227">
        <v>4121</v>
      </c>
      <c r="D868" s="336">
        <v>4479.2550000000001</v>
      </c>
      <c r="E868" s="359">
        <v>4090</v>
      </c>
      <c r="F868" s="383">
        <v>4440.9449999999997</v>
      </c>
      <c r="G868" s="383">
        <v>31</v>
      </c>
      <c r="H868" s="205">
        <v>38.3100000000004</v>
      </c>
      <c r="I868" s="384">
        <f t="shared" si="66"/>
        <v>100</v>
      </c>
    </row>
    <row r="869" spans="2:9" s="315" customFormat="1" x14ac:dyDescent="0.25">
      <c r="B869" s="382" t="s">
        <v>140</v>
      </c>
      <c r="C869" s="227">
        <v>3156</v>
      </c>
      <c r="D869" s="336">
        <v>3147.24</v>
      </c>
      <c r="E869" s="359">
        <v>2905</v>
      </c>
      <c r="F869" s="383">
        <v>3112.6499999999996</v>
      </c>
      <c r="G869" s="383">
        <v>251</v>
      </c>
      <c r="H869" s="205">
        <v>34.590000000000146</v>
      </c>
      <c r="I869" s="384">
        <f t="shared" si="66"/>
        <v>100</v>
      </c>
    </row>
    <row r="870" spans="2:9" s="315" customFormat="1" x14ac:dyDescent="0.25">
      <c r="B870" s="382" t="s">
        <v>141</v>
      </c>
      <c r="C870" s="227">
        <v>2089</v>
      </c>
      <c r="D870" s="336">
        <v>2364.75</v>
      </c>
      <c r="E870" s="359">
        <v>2089</v>
      </c>
      <c r="F870" s="383">
        <v>2364.75</v>
      </c>
      <c r="G870" s="383">
        <v>0</v>
      </c>
      <c r="H870" s="205">
        <v>0</v>
      </c>
      <c r="I870" s="384">
        <f t="shared" si="66"/>
        <v>100</v>
      </c>
    </row>
    <row r="871" spans="2:9" s="315" customFormat="1" x14ac:dyDescent="0.25">
      <c r="B871" s="382" t="s">
        <v>142</v>
      </c>
      <c r="C871" s="227">
        <v>2035</v>
      </c>
      <c r="D871" s="336">
        <v>3417.04</v>
      </c>
      <c r="E871" s="359">
        <v>850</v>
      </c>
      <c r="F871" s="383">
        <v>1911.98</v>
      </c>
      <c r="G871" s="383">
        <v>1185</v>
      </c>
      <c r="H871" s="205">
        <v>1505.06</v>
      </c>
      <c r="I871" s="384">
        <f t="shared" si="66"/>
        <v>100</v>
      </c>
    </row>
    <row r="872" spans="2:9" s="315" customFormat="1" x14ac:dyDescent="0.25">
      <c r="B872" s="382" t="s">
        <v>143</v>
      </c>
      <c r="C872" s="227">
        <v>3057</v>
      </c>
      <c r="D872" s="336">
        <v>3193.645</v>
      </c>
      <c r="E872" s="359">
        <v>2829</v>
      </c>
      <c r="F872" s="383">
        <v>3046.7750000000001</v>
      </c>
      <c r="G872" s="383">
        <v>228</v>
      </c>
      <c r="H872" s="205">
        <v>146.86999999999989</v>
      </c>
      <c r="I872" s="384">
        <f t="shared" si="66"/>
        <v>100</v>
      </c>
    </row>
    <row r="873" spans="2:9" s="315" customFormat="1" x14ac:dyDescent="0.25">
      <c r="B873" s="382" t="s">
        <v>144</v>
      </c>
      <c r="C873" s="227">
        <v>5734</v>
      </c>
      <c r="D873" s="336">
        <v>5572.6674999999996</v>
      </c>
      <c r="E873" s="359">
        <v>5576</v>
      </c>
      <c r="F873" s="383">
        <v>5441.0974999999999</v>
      </c>
      <c r="G873" s="383">
        <v>158</v>
      </c>
      <c r="H873" s="205">
        <v>131.56999999999971</v>
      </c>
      <c r="I873" s="384">
        <f t="shared" si="66"/>
        <v>100</v>
      </c>
    </row>
    <row r="874" spans="2:9" s="315" customFormat="1" x14ac:dyDescent="0.25">
      <c r="B874" s="382" t="s">
        <v>145</v>
      </c>
      <c r="C874" s="227">
        <v>5781</v>
      </c>
      <c r="D874" s="336">
        <v>6074.7849999999999</v>
      </c>
      <c r="E874" s="359">
        <v>5781</v>
      </c>
      <c r="F874" s="383">
        <v>6074.7849999999999</v>
      </c>
      <c r="G874" s="383">
        <v>0</v>
      </c>
      <c r="H874" s="205">
        <v>0</v>
      </c>
      <c r="I874" s="384">
        <f t="shared" si="66"/>
        <v>100</v>
      </c>
    </row>
    <row r="875" spans="2:9" s="315" customFormat="1" x14ac:dyDescent="0.25">
      <c r="B875" s="382" t="s">
        <v>146</v>
      </c>
      <c r="C875" s="227">
        <v>8530</v>
      </c>
      <c r="D875" s="336">
        <v>8259.1124999999993</v>
      </c>
      <c r="E875" s="359">
        <v>8530</v>
      </c>
      <c r="F875" s="383">
        <v>8259.1124999999993</v>
      </c>
      <c r="G875" s="383">
        <v>0</v>
      </c>
      <c r="H875" s="205">
        <v>0</v>
      </c>
      <c r="I875" s="384">
        <f t="shared" si="66"/>
        <v>100</v>
      </c>
    </row>
    <row r="876" spans="2:9" s="315" customFormat="1" x14ac:dyDescent="0.25">
      <c r="B876" s="382" t="s">
        <v>147</v>
      </c>
      <c r="C876" s="227">
        <v>4021</v>
      </c>
      <c r="D876" s="336">
        <v>4321.2</v>
      </c>
      <c r="E876" s="359">
        <v>4021</v>
      </c>
      <c r="F876" s="383">
        <v>4321.2</v>
      </c>
      <c r="G876" s="383">
        <v>0</v>
      </c>
      <c r="H876" s="205">
        <v>0</v>
      </c>
      <c r="I876" s="384">
        <f t="shared" si="66"/>
        <v>100</v>
      </c>
    </row>
    <row r="877" spans="2:9" s="315" customFormat="1" x14ac:dyDescent="0.25">
      <c r="B877" s="382" t="s">
        <v>148</v>
      </c>
      <c r="C877" s="227">
        <v>5327</v>
      </c>
      <c r="D877" s="336">
        <v>5234.1000000000004</v>
      </c>
      <c r="E877" s="359">
        <v>5138</v>
      </c>
      <c r="F877" s="383">
        <v>5072.76</v>
      </c>
      <c r="G877" s="383">
        <v>189</v>
      </c>
      <c r="H877" s="205">
        <v>161.34000000000015</v>
      </c>
      <c r="I877" s="384">
        <f t="shared" si="66"/>
        <v>100</v>
      </c>
    </row>
    <row r="878" spans="2:9" s="315" customFormat="1" x14ac:dyDescent="0.25">
      <c r="B878" s="382" t="s">
        <v>149</v>
      </c>
      <c r="C878" s="227">
        <v>6827</v>
      </c>
      <c r="D878" s="336">
        <v>8561.3724999999995</v>
      </c>
      <c r="E878" s="359">
        <v>6056</v>
      </c>
      <c r="F878" s="383">
        <v>7653.5724999999993</v>
      </c>
      <c r="G878" s="383">
        <v>771</v>
      </c>
      <c r="H878" s="205">
        <v>907.80000000000018</v>
      </c>
      <c r="I878" s="384">
        <f t="shared" si="66"/>
        <v>100</v>
      </c>
    </row>
    <row r="879" spans="2:9" s="315" customFormat="1" x14ac:dyDescent="0.25">
      <c r="B879" s="382" t="s">
        <v>150</v>
      </c>
      <c r="C879" s="227">
        <v>4919</v>
      </c>
      <c r="D879" s="336">
        <v>3929.4375</v>
      </c>
      <c r="E879" s="359">
        <v>4336</v>
      </c>
      <c r="F879" s="383">
        <v>3679.54</v>
      </c>
      <c r="G879" s="383">
        <v>583</v>
      </c>
      <c r="H879" s="205">
        <v>249.89750000000004</v>
      </c>
      <c r="I879" s="384">
        <f t="shared" si="66"/>
        <v>100</v>
      </c>
    </row>
    <row r="880" spans="2:9" s="315" customFormat="1" x14ac:dyDescent="0.25">
      <c r="B880" s="382" t="s">
        <v>151</v>
      </c>
      <c r="C880" s="227">
        <v>800</v>
      </c>
      <c r="D880" s="336">
        <v>1175.4749999999999</v>
      </c>
      <c r="E880" s="359">
        <v>793</v>
      </c>
      <c r="F880" s="383">
        <v>1163.625</v>
      </c>
      <c r="G880" s="383">
        <v>7</v>
      </c>
      <c r="H880" s="205">
        <v>11.849999999999909</v>
      </c>
      <c r="I880" s="384">
        <f t="shared" si="66"/>
        <v>100</v>
      </c>
    </row>
    <row r="881" spans="2:9" s="315" customFormat="1" x14ac:dyDescent="0.25">
      <c r="B881" s="382" t="s">
        <v>293</v>
      </c>
      <c r="C881" s="227">
        <v>0</v>
      </c>
      <c r="D881" s="336">
        <v>0</v>
      </c>
      <c r="E881" s="359">
        <v>0</v>
      </c>
      <c r="F881" s="383">
        <v>0</v>
      </c>
      <c r="G881" s="383">
        <v>0</v>
      </c>
      <c r="H881" s="205">
        <v>0</v>
      </c>
      <c r="I881" s="384" t="e">
        <f t="shared" si="66"/>
        <v>#DIV/0!</v>
      </c>
    </row>
    <row r="882" spans="2:9" s="315" customFormat="1" x14ac:dyDescent="0.25">
      <c r="B882" s="382" t="s">
        <v>294</v>
      </c>
      <c r="C882" s="227">
        <v>0</v>
      </c>
      <c r="D882" s="336">
        <v>0</v>
      </c>
      <c r="E882" s="359">
        <v>0</v>
      </c>
      <c r="F882" s="383">
        <v>0</v>
      </c>
      <c r="G882" s="383">
        <v>0</v>
      </c>
      <c r="H882" s="205">
        <v>0</v>
      </c>
      <c r="I882" s="384" t="e">
        <f t="shared" si="66"/>
        <v>#DIV/0!</v>
      </c>
    </row>
    <row r="883" spans="2:9" s="315" customFormat="1" x14ac:dyDescent="0.25">
      <c r="B883" s="382" t="s">
        <v>295</v>
      </c>
      <c r="C883" s="227">
        <v>0</v>
      </c>
      <c r="D883" s="336">
        <v>0</v>
      </c>
      <c r="E883" s="359">
        <v>0</v>
      </c>
      <c r="F883" s="383">
        <v>0</v>
      </c>
      <c r="G883" s="383">
        <v>0</v>
      </c>
      <c r="H883" s="205">
        <v>0</v>
      </c>
      <c r="I883" s="384" t="e">
        <f t="shared" si="66"/>
        <v>#DIV/0!</v>
      </c>
    </row>
    <row r="884" spans="2:9" s="315" customFormat="1" x14ac:dyDescent="0.25">
      <c r="B884" s="227"/>
      <c r="C884" s="227">
        <v>81314</v>
      </c>
      <c r="D884" s="336">
        <v>85818.447500000009</v>
      </c>
      <c r="E884" s="359">
        <v>77293</v>
      </c>
      <c r="F884" s="383">
        <v>82050.399999999994</v>
      </c>
      <c r="G884" s="383">
        <v>4021</v>
      </c>
      <c r="H884" s="205">
        <v>3768.0475000000001</v>
      </c>
      <c r="I884" s="384">
        <f t="shared" si="66"/>
        <v>100</v>
      </c>
    </row>
    <row r="885" spans="2:9" s="315" customFormat="1" x14ac:dyDescent="0.25">
      <c r="B885" s="338"/>
      <c r="C885" s="339"/>
      <c r="D885" s="340"/>
      <c r="E885" s="341"/>
      <c r="F885" s="342"/>
      <c r="G885" s="342"/>
    </row>
    <row r="886" spans="2:9" s="315" customFormat="1" ht="12.75" customHeight="1" x14ac:dyDescent="0.25">
      <c r="B886" s="391" t="s">
        <v>164</v>
      </c>
      <c r="C886" s="391"/>
      <c r="D886" s="391"/>
      <c r="E886" s="391"/>
      <c r="F886" s="391"/>
      <c r="G886" s="391"/>
    </row>
    <row r="887" spans="2:9" s="315" customFormat="1" ht="14.25" customHeight="1" x14ac:dyDescent="0.25">
      <c r="B887" s="343"/>
    </row>
    <row r="888" spans="2:9" s="315" customFormat="1" x14ac:dyDescent="0.25">
      <c r="B888" s="392" t="s">
        <v>130</v>
      </c>
      <c r="C888" s="392"/>
      <c r="D888" s="392"/>
      <c r="E888" s="392"/>
      <c r="F888" s="392"/>
      <c r="G888" s="392"/>
    </row>
    <row r="889" spans="2:9" s="315" customFormat="1" ht="9" customHeight="1" x14ac:dyDescent="0.25">
      <c r="B889" s="340"/>
      <c r="C889" s="341"/>
      <c r="D889" s="344"/>
      <c r="E889" s="344"/>
      <c r="F889" s="344"/>
      <c r="G889" s="344"/>
    </row>
    <row r="890" spans="2:9" s="315" customFormat="1" x14ac:dyDescent="0.25">
      <c r="B890" s="390" t="s">
        <v>284</v>
      </c>
      <c r="C890" s="390"/>
      <c r="D890" s="390"/>
      <c r="E890" s="390"/>
      <c r="F890" s="390"/>
      <c r="G890" s="390"/>
    </row>
    <row r="891" spans="2:9" s="315" customFormat="1" x14ac:dyDescent="0.25">
      <c r="B891" s="345"/>
      <c r="C891" s="346"/>
      <c r="D891" s="388" t="s">
        <v>314</v>
      </c>
      <c r="E891" s="389"/>
      <c r="F891" s="388" t="s">
        <v>315</v>
      </c>
      <c r="G891" s="389"/>
    </row>
    <row r="892" spans="2:9" s="315" customFormat="1" ht="30" x14ac:dyDescent="0.25">
      <c r="B892" s="347" t="s">
        <v>90</v>
      </c>
      <c r="C892" s="347" t="s">
        <v>113</v>
      </c>
      <c r="D892" s="347" t="s">
        <v>105</v>
      </c>
      <c r="E892" s="347" t="s">
        <v>285</v>
      </c>
      <c r="F892" s="348" t="s">
        <v>312</v>
      </c>
      <c r="G892" s="349" t="s">
        <v>313</v>
      </c>
      <c r="H892" s="317"/>
    </row>
    <row r="893" spans="2:9" s="315" customFormat="1" x14ac:dyDescent="0.25">
      <c r="B893" s="396" t="s">
        <v>122</v>
      </c>
      <c r="C893" s="318" t="s">
        <v>123</v>
      </c>
      <c r="D893" s="318">
        <v>39926</v>
      </c>
      <c r="E893" s="318">
        <v>1996.3</v>
      </c>
      <c r="F893" s="318"/>
      <c r="G893" s="318"/>
      <c r="H893" s="319"/>
    </row>
    <row r="894" spans="2:9" s="315" customFormat="1" ht="13.5" customHeight="1" x14ac:dyDescent="0.25">
      <c r="B894" s="396"/>
      <c r="C894" s="318" t="s">
        <v>107</v>
      </c>
      <c r="D894" s="318">
        <v>7</v>
      </c>
      <c r="E894" s="318">
        <v>0.35</v>
      </c>
      <c r="F894" s="318"/>
      <c r="G894" s="318"/>
      <c r="H894" s="319"/>
    </row>
    <row r="895" spans="2:9" s="315" customFormat="1" ht="13.5" customHeight="1" x14ac:dyDescent="0.25">
      <c r="B895" s="396"/>
      <c r="C895" s="318" t="s">
        <v>108</v>
      </c>
      <c r="D895" s="318">
        <v>0</v>
      </c>
      <c r="E895" s="205">
        <v>0</v>
      </c>
      <c r="F895" s="318"/>
      <c r="G895" s="318"/>
      <c r="H895" s="322"/>
    </row>
    <row r="896" spans="2:9" s="315" customFormat="1" ht="15.75" customHeight="1" x14ac:dyDescent="0.25">
      <c r="B896" s="396"/>
      <c r="C896" s="318" t="s">
        <v>109</v>
      </c>
      <c r="D896" s="318">
        <v>49981</v>
      </c>
      <c r="E896" s="205">
        <v>2499.0500000000002</v>
      </c>
      <c r="F896" s="318"/>
      <c r="G896" s="318"/>
      <c r="H896" s="322"/>
    </row>
    <row r="897" spans="2:8" s="315" customFormat="1" ht="15.75" customHeight="1" x14ac:dyDescent="0.25">
      <c r="B897" s="396"/>
      <c r="C897" s="318" t="s">
        <v>110</v>
      </c>
      <c r="D897" s="318">
        <v>0</v>
      </c>
      <c r="E897" s="205">
        <v>0</v>
      </c>
      <c r="F897" s="318"/>
      <c r="G897" s="318"/>
      <c r="H897" s="322"/>
    </row>
    <row r="898" spans="2:8" s="315" customFormat="1" ht="15.75" customHeight="1" x14ac:dyDescent="0.25">
      <c r="B898" s="396"/>
      <c r="C898" s="318" t="s">
        <v>129</v>
      </c>
      <c r="D898" s="318">
        <v>0</v>
      </c>
      <c r="E898" s="205">
        <v>0</v>
      </c>
      <c r="F898" s="318"/>
      <c r="G898" s="318"/>
      <c r="H898" s="322"/>
    </row>
    <row r="899" spans="2:8" s="315" customFormat="1" ht="15.75" customHeight="1" x14ac:dyDescent="0.25">
      <c r="B899" s="396"/>
      <c r="C899" s="318" t="s">
        <v>154</v>
      </c>
      <c r="D899" s="318">
        <v>941</v>
      </c>
      <c r="E899" s="205">
        <v>47.05</v>
      </c>
      <c r="F899" s="318"/>
      <c r="G899" s="318"/>
      <c r="H899" s="322"/>
    </row>
    <row r="900" spans="2:8" s="315" customFormat="1" ht="15.75" customHeight="1" x14ac:dyDescent="0.25">
      <c r="B900" s="396"/>
      <c r="C900" s="318" t="s">
        <v>154</v>
      </c>
      <c r="D900" s="318"/>
      <c r="E900" s="205"/>
      <c r="F900" s="318">
        <v>39696</v>
      </c>
      <c r="G900" s="318">
        <v>1984.8</v>
      </c>
      <c r="H900" s="322"/>
    </row>
    <row r="901" spans="2:8" s="315" customFormat="1" ht="15.75" customHeight="1" x14ac:dyDescent="0.25">
      <c r="B901" s="396"/>
      <c r="C901" s="318" t="s">
        <v>152</v>
      </c>
      <c r="D901" s="318"/>
      <c r="E901" s="205"/>
      <c r="F901" s="318"/>
      <c r="G901" s="318"/>
      <c r="H901" s="322"/>
    </row>
    <row r="902" spans="2:8" s="315" customFormat="1" ht="15.75" customHeight="1" x14ac:dyDescent="0.25">
      <c r="B902" s="396"/>
      <c r="C902" s="350" t="s">
        <v>277</v>
      </c>
      <c r="D902" s="318"/>
      <c r="E902" s="205"/>
      <c r="F902" s="318">
        <v>237</v>
      </c>
      <c r="G902" s="318">
        <v>11.85</v>
      </c>
      <c r="H902" s="322"/>
    </row>
    <row r="903" spans="2:8" s="355" customFormat="1" x14ac:dyDescent="0.2">
      <c r="B903" s="396"/>
      <c r="C903" s="351" t="s">
        <v>278</v>
      </c>
      <c r="D903" s="352"/>
      <c r="E903" s="282"/>
      <c r="F903" s="353"/>
      <c r="G903" s="353"/>
      <c r="H903" s="354"/>
    </row>
    <row r="904" spans="2:8" s="315" customFormat="1" ht="15.75" customHeight="1" x14ac:dyDescent="0.25">
      <c r="B904" s="396"/>
      <c r="C904" s="350" t="s">
        <v>279</v>
      </c>
      <c r="D904" s="318"/>
      <c r="E904" s="205"/>
      <c r="F904" s="352">
        <v>7810</v>
      </c>
      <c r="G904" s="356">
        <f>F904*5000/100000</f>
        <v>390.5</v>
      </c>
      <c r="H904" s="322"/>
    </row>
    <row r="905" spans="2:8" s="315" customFormat="1" ht="15.75" customHeight="1" x14ac:dyDescent="0.25">
      <c r="B905" s="396"/>
      <c r="C905" s="350" t="s">
        <v>280</v>
      </c>
      <c r="D905" s="318"/>
      <c r="E905" s="205"/>
      <c r="F905" s="318"/>
      <c r="G905" s="318"/>
      <c r="H905" s="322"/>
    </row>
    <row r="906" spans="2:8" s="315" customFormat="1" ht="14.25" customHeight="1" x14ac:dyDescent="0.25">
      <c r="B906" s="396"/>
      <c r="C906" s="357" t="s">
        <v>111</v>
      </c>
      <c r="D906" s="321">
        <f>SUM(D893:D901)</f>
        <v>90855</v>
      </c>
      <c r="E906" s="321">
        <f>SUM(E893:E901)</f>
        <v>4542.75</v>
      </c>
      <c r="F906" s="321">
        <f>SUM(F900:F905)</f>
        <v>47743</v>
      </c>
      <c r="G906" s="321">
        <f>SUM(G900:G904)</f>
        <v>2387.1499999999996</v>
      </c>
      <c r="H906" s="322"/>
    </row>
    <row r="907" spans="2:8" s="315" customFormat="1" ht="52.5" customHeight="1" x14ac:dyDescent="0.25">
      <c r="B907" s="401" t="s">
        <v>324</v>
      </c>
      <c r="C907" s="402"/>
      <c r="D907" s="402"/>
      <c r="E907" s="402"/>
      <c r="F907" s="402"/>
      <c r="G907" s="402"/>
      <c r="H907" s="322"/>
    </row>
    <row r="908" spans="2:8" s="315" customFormat="1" ht="14.25" customHeight="1" x14ac:dyDescent="0.25">
      <c r="B908" s="385" t="s">
        <v>124</v>
      </c>
      <c r="C908" s="385"/>
      <c r="D908" s="385"/>
      <c r="E908" s="385"/>
      <c r="F908" s="385"/>
      <c r="G908" s="385"/>
      <c r="H908" s="385"/>
    </row>
    <row r="909" spans="2:8" s="315" customFormat="1" ht="17.25" customHeight="1" x14ac:dyDescent="0.25">
      <c r="B909" s="397" t="s">
        <v>113</v>
      </c>
      <c r="C909" s="399" t="s">
        <v>114</v>
      </c>
      <c r="D909" s="400"/>
      <c r="E909" s="399" t="s">
        <v>115</v>
      </c>
      <c r="F909" s="400"/>
      <c r="G909" s="403" t="s">
        <v>116</v>
      </c>
      <c r="H909" s="403"/>
    </row>
    <row r="910" spans="2:8" s="315" customFormat="1" x14ac:dyDescent="0.25">
      <c r="B910" s="398"/>
      <c r="C910" s="326" t="s">
        <v>117</v>
      </c>
      <c r="D910" s="327" t="s">
        <v>118</v>
      </c>
      <c r="E910" s="321" t="s">
        <v>117</v>
      </c>
      <c r="F910" s="321" t="s">
        <v>118</v>
      </c>
      <c r="G910" s="321" t="s">
        <v>117</v>
      </c>
      <c r="H910" s="321" t="s">
        <v>118</v>
      </c>
    </row>
    <row r="911" spans="2:8" s="315" customFormat="1" x14ac:dyDescent="0.25">
      <c r="B911" s="238" t="s">
        <v>281</v>
      </c>
      <c r="C911" s="227">
        <f>D906</f>
        <v>90855</v>
      </c>
      <c r="D911" s="205">
        <f>E906</f>
        <v>4542.75</v>
      </c>
      <c r="E911" s="318">
        <v>90855</v>
      </c>
      <c r="F911" s="318">
        <v>4542.75</v>
      </c>
      <c r="G911" s="358">
        <v>0</v>
      </c>
      <c r="H911" s="358">
        <v>0</v>
      </c>
    </row>
    <row r="912" spans="2:8" s="315" customFormat="1" x14ac:dyDescent="0.25"/>
    <row r="913" spans="2:8" s="315" customFormat="1" x14ac:dyDescent="0.25">
      <c r="B913" s="385" t="s">
        <v>223</v>
      </c>
      <c r="C913" s="385"/>
      <c r="D913" s="385"/>
      <c r="E913" s="385"/>
      <c r="F913" s="385"/>
      <c r="G913" s="385"/>
    </row>
    <row r="914" spans="2:8" s="315" customFormat="1" ht="30.75" customHeight="1" x14ac:dyDescent="0.25">
      <c r="B914" s="386" t="s">
        <v>308</v>
      </c>
      <c r="C914" s="387"/>
      <c r="D914" s="386" t="s">
        <v>325</v>
      </c>
      <c r="E914" s="387"/>
      <c r="F914" s="386" t="s">
        <v>119</v>
      </c>
      <c r="G914" s="387"/>
    </row>
    <row r="915" spans="2:8" s="315" customFormat="1" ht="18" customHeight="1" x14ac:dyDescent="0.25">
      <c r="B915" s="316" t="s">
        <v>117</v>
      </c>
      <c r="C915" s="316" t="s">
        <v>120</v>
      </c>
      <c r="D915" s="316" t="s">
        <v>117</v>
      </c>
      <c r="E915" s="316" t="s">
        <v>120</v>
      </c>
      <c r="F915" s="316" t="s">
        <v>117</v>
      </c>
      <c r="G915" s="316" t="s">
        <v>121</v>
      </c>
    </row>
    <row r="916" spans="2:8" s="315" customFormat="1" ht="15" customHeight="1" x14ac:dyDescent="0.25">
      <c r="B916" s="318">
        <v>1</v>
      </c>
      <c r="C916" s="318">
        <v>2</v>
      </c>
      <c r="D916" s="318">
        <v>3</v>
      </c>
      <c r="E916" s="318">
        <v>4</v>
      </c>
      <c r="F916" s="318">
        <v>5</v>
      </c>
      <c r="G916" s="318">
        <v>6</v>
      </c>
    </row>
    <row r="917" spans="2:8" s="315" customFormat="1" ht="24" customHeight="1" x14ac:dyDescent="0.25">
      <c r="B917" s="359">
        <v>90855</v>
      </c>
      <c r="C917" s="336">
        <f>B917*5000/100000</f>
        <v>4542.75</v>
      </c>
      <c r="D917" s="320">
        <v>90855</v>
      </c>
      <c r="E917" s="336">
        <v>4542.75</v>
      </c>
      <c r="F917" s="360">
        <f>G917</f>
        <v>1</v>
      </c>
      <c r="G917" s="337">
        <f>E917/C917</f>
        <v>1</v>
      </c>
    </row>
    <row r="918" spans="2:8" s="315" customFormat="1" x14ac:dyDescent="0.25">
      <c r="B918" s="251"/>
      <c r="C918" s="361"/>
      <c r="D918" s="254"/>
      <c r="E918" s="254"/>
      <c r="F918" s="362"/>
      <c r="G918" s="363"/>
      <c r="H918" s="364"/>
    </row>
    <row r="919" spans="2:8" ht="15.75" customHeight="1" x14ac:dyDescent="0.25">
      <c r="B919" s="385" t="s">
        <v>318</v>
      </c>
      <c r="C919" s="385"/>
      <c r="D919" s="385"/>
      <c r="E919" s="385"/>
      <c r="F919" s="385"/>
      <c r="G919" s="385"/>
    </row>
    <row r="920" spans="2:8" ht="36.75" customHeight="1" x14ac:dyDescent="0.25">
      <c r="B920" s="386" t="s">
        <v>319</v>
      </c>
      <c r="C920" s="387"/>
      <c r="D920" s="386" t="s">
        <v>325</v>
      </c>
      <c r="E920" s="387"/>
      <c r="F920" s="386" t="s">
        <v>119</v>
      </c>
      <c r="G920" s="387"/>
    </row>
    <row r="921" spans="2:8" x14ac:dyDescent="0.25">
      <c r="B921" s="316" t="s">
        <v>117</v>
      </c>
      <c r="C921" s="316" t="s">
        <v>120</v>
      </c>
      <c r="D921" s="316" t="s">
        <v>117</v>
      </c>
      <c r="E921" s="316" t="s">
        <v>120</v>
      </c>
      <c r="F921" s="316" t="s">
        <v>117</v>
      </c>
      <c r="G921" s="316" t="s">
        <v>121</v>
      </c>
    </row>
    <row r="922" spans="2:8" x14ac:dyDescent="0.25">
      <c r="B922" s="318">
        <v>1</v>
      </c>
      <c r="C922" s="318">
        <v>2</v>
      </c>
      <c r="D922" s="318">
        <v>3</v>
      </c>
      <c r="E922" s="318">
        <v>4</v>
      </c>
      <c r="F922" s="318">
        <v>5</v>
      </c>
      <c r="G922" s="318">
        <v>6</v>
      </c>
    </row>
    <row r="923" spans="2:8" x14ac:dyDescent="0.25">
      <c r="B923" s="359">
        <f>F906</f>
        <v>47743</v>
      </c>
      <c r="C923" s="336">
        <f>G906</f>
        <v>2387.1499999999996</v>
      </c>
      <c r="D923" s="320">
        <v>47743</v>
      </c>
      <c r="E923" s="336">
        <v>2387.15</v>
      </c>
      <c r="F923" s="360">
        <f>G923</f>
        <v>1.0000000000000002</v>
      </c>
      <c r="G923" s="337">
        <f>E923/C923</f>
        <v>1.0000000000000002</v>
      </c>
    </row>
  </sheetData>
  <mergeCells count="103">
    <mergeCell ref="K795:M795"/>
    <mergeCell ref="C858:D858"/>
    <mergeCell ref="G858:H858"/>
    <mergeCell ref="E858:F858"/>
    <mergeCell ref="I858:I859"/>
    <mergeCell ref="B243:F243"/>
    <mergeCell ref="B283:G283"/>
    <mergeCell ref="B313:F313"/>
    <mergeCell ref="B273:G273"/>
    <mergeCell ref="B794:G794"/>
    <mergeCell ref="B343:H343"/>
    <mergeCell ref="B511:H511"/>
    <mergeCell ref="B274:G274"/>
    <mergeCell ref="B640:G640"/>
    <mergeCell ref="F641:G641"/>
    <mergeCell ref="B671:F671"/>
    <mergeCell ref="B281:F281"/>
    <mergeCell ref="B419:H419"/>
    <mergeCell ref="B450:F450"/>
    <mergeCell ref="B449:F449"/>
    <mergeCell ref="B545:F545"/>
    <mergeCell ref="B833:B844"/>
    <mergeCell ref="B848:B849"/>
    <mergeCell ref="B827:F827"/>
    <mergeCell ref="B27:F27"/>
    <mergeCell ref="B13:C13"/>
    <mergeCell ref="B22:E22"/>
    <mergeCell ref="B1:I1"/>
    <mergeCell ref="B2:I2"/>
    <mergeCell ref="B3:I3"/>
    <mergeCell ref="B5:I5"/>
    <mergeCell ref="B7:I7"/>
    <mergeCell ref="B9:I9"/>
    <mergeCell ref="B28:E28"/>
    <mergeCell ref="B36:G36"/>
    <mergeCell ref="B214:G214"/>
    <mergeCell ref="F803:G803"/>
    <mergeCell ref="B67:I67"/>
    <mergeCell ref="B156:G156"/>
    <mergeCell ref="B96:I96"/>
    <mergeCell ref="B385:F385"/>
    <mergeCell ref="B415:F415"/>
    <mergeCell ref="B29:G29"/>
    <mergeCell ref="B37:G37"/>
    <mergeCell ref="B65:G65"/>
    <mergeCell ref="B185:H185"/>
    <mergeCell ref="B674:F674"/>
    <mergeCell ref="B127:G127"/>
    <mergeCell ref="B703:H703"/>
    <mergeCell ref="B378:F378"/>
    <mergeCell ref="B515:H515"/>
    <mergeCell ref="B550:F550"/>
    <mergeCell ref="B579:F579"/>
    <mergeCell ref="B580:G580"/>
    <mergeCell ref="B610:F610"/>
    <mergeCell ref="G909:H909"/>
    <mergeCell ref="B828:F828"/>
    <mergeCell ref="B348:H348"/>
    <mergeCell ref="G848:H848"/>
    <mergeCell ref="B808:C808"/>
    <mergeCell ref="C848:D848"/>
    <mergeCell ref="E848:F848"/>
    <mergeCell ref="B820:I820"/>
    <mergeCell ref="B732:F732"/>
    <mergeCell ref="B762:G762"/>
    <mergeCell ref="B763:G763"/>
    <mergeCell ref="B792:G792"/>
    <mergeCell ref="B810:G810"/>
    <mergeCell ref="B812:G812"/>
    <mergeCell ref="B830:E830"/>
    <mergeCell ref="B831:E831"/>
    <mergeCell ref="B452:F452"/>
    <mergeCell ref="B481:F481"/>
    <mergeCell ref="H821:I821"/>
    <mergeCell ref="B673:F673"/>
    <mergeCell ref="B802:G802"/>
    <mergeCell ref="B845:E845"/>
    <mergeCell ref="B847:H847"/>
    <mergeCell ref="B825:C825"/>
    <mergeCell ref="B919:G919"/>
    <mergeCell ref="B920:C920"/>
    <mergeCell ref="D920:E920"/>
    <mergeCell ref="F920:G920"/>
    <mergeCell ref="B914:C914"/>
    <mergeCell ref="B852:G852"/>
    <mergeCell ref="D891:E891"/>
    <mergeCell ref="F891:G891"/>
    <mergeCell ref="B890:G890"/>
    <mergeCell ref="B886:G886"/>
    <mergeCell ref="B888:G888"/>
    <mergeCell ref="B853:C853"/>
    <mergeCell ref="D853:E853"/>
    <mergeCell ref="F853:G853"/>
    <mergeCell ref="B858:B859"/>
    <mergeCell ref="B893:B906"/>
    <mergeCell ref="F914:G914"/>
    <mergeCell ref="D914:E914"/>
    <mergeCell ref="B909:B910"/>
    <mergeCell ref="C909:D909"/>
    <mergeCell ref="E909:F909"/>
    <mergeCell ref="B908:H908"/>
    <mergeCell ref="B913:G913"/>
    <mergeCell ref="B907:G907"/>
  </mergeCells>
  <printOptions horizontalCentered="1"/>
  <pageMargins left="0.23622047244094491" right="0" top="0.39370078740157483" bottom="0.39370078740157483" header="0.51181102362204722" footer="0.51181102362204722"/>
  <pageSetup paperSize="9" scale="69" fitToHeight="0" orientation="portrait" r:id="rId1"/>
  <headerFooter alignWithMargins="0"/>
  <rowBreaks count="3" manualBreakCount="3">
    <brk id="514" min="1" max="8" man="1"/>
    <brk id="731" min="1" max="8" man="1"/>
    <brk id="80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0"/>
  <sheetViews>
    <sheetView workbookViewId="0">
      <selection activeCell="G8" sqref="G1:I1048576"/>
    </sheetView>
  </sheetViews>
  <sheetFormatPr defaultRowHeight="12.75" x14ac:dyDescent="0.2"/>
  <cols>
    <col min="9" max="9" width="12.140625" customWidth="1"/>
    <col min="10" max="10" width="11.28515625" customWidth="1"/>
  </cols>
  <sheetData>
    <row r="2" spans="2:9" ht="13.5" thickBot="1" x14ac:dyDescent="0.25"/>
    <row r="3" spans="2:9" ht="26.25" thickBot="1" x14ac:dyDescent="0.25">
      <c r="B3" s="1" t="s">
        <v>167</v>
      </c>
      <c r="C3" s="2" t="s">
        <v>168</v>
      </c>
      <c r="D3" s="446" t="s">
        <v>169</v>
      </c>
      <c r="E3" s="447"/>
      <c r="F3" s="448"/>
    </row>
    <row r="4" spans="2:9" ht="13.5" thickBot="1" x14ac:dyDescent="0.25">
      <c r="B4" s="449" t="s">
        <v>170</v>
      </c>
      <c r="C4" s="450"/>
      <c r="D4" s="3" t="s">
        <v>171</v>
      </c>
      <c r="E4" s="3" t="s">
        <v>172</v>
      </c>
      <c r="F4" s="3" t="s">
        <v>29</v>
      </c>
    </row>
    <row r="5" spans="2:9" ht="39" thickBot="1" x14ac:dyDescent="0.25">
      <c r="B5" s="4" t="s">
        <v>173</v>
      </c>
      <c r="C5" s="5" t="s">
        <v>174</v>
      </c>
      <c r="D5" s="3">
        <v>68007</v>
      </c>
      <c r="E5" s="8">
        <f>451+15215</f>
        <v>15666</v>
      </c>
      <c r="F5" s="3">
        <f>SUM(D5:E5)</f>
        <v>83673</v>
      </c>
    </row>
    <row r="6" spans="2:9" ht="39" thickBot="1" x14ac:dyDescent="0.25">
      <c r="B6" s="4" t="s">
        <v>175</v>
      </c>
      <c r="C6" s="5" t="s">
        <v>176</v>
      </c>
      <c r="D6" s="3">
        <v>68007</v>
      </c>
      <c r="E6" s="3">
        <f>451+15214</f>
        <v>15665</v>
      </c>
      <c r="F6" s="3">
        <f>SUM(D6:E6)</f>
        <v>83672</v>
      </c>
    </row>
    <row r="7" spans="2:9" ht="13.5" thickBot="1" x14ac:dyDescent="0.25">
      <c r="B7" s="449" t="s">
        <v>177</v>
      </c>
      <c r="C7" s="451"/>
      <c r="D7" s="451"/>
      <c r="E7" s="450"/>
      <c r="F7" s="6"/>
    </row>
    <row r="8" spans="2:9" ht="39" thickBot="1" x14ac:dyDescent="0.25">
      <c r="B8" s="4" t="s">
        <v>173</v>
      </c>
      <c r="C8" s="5" t="s">
        <v>178</v>
      </c>
      <c r="D8" s="3">
        <v>7569269</v>
      </c>
      <c r="E8" s="3">
        <v>4555692</v>
      </c>
      <c r="F8" s="3">
        <f>SUM(D8:E8)</f>
        <v>12124961</v>
      </c>
    </row>
    <row r="9" spans="2:9" ht="39" thickBot="1" x14ac:dyDescent="0.25">
      <c r="B9" s="4" t="s">
        <v>179</v>
      </c>
      <c r="C9" s="5" t="s">
        <v>180</v>
      </c>
      <c r="D9" s="3">
        <v>7721407</v>
      </c>
      <c r="E9" s="3">
        <v>4818459</v>
      </c>
      <c r="F9" s="3">
        <f>SUM(D9:E9)</f>
        <v>12539866</v>
      </c>
    </row>
    <row r="10" spans="2:9" ht="60.6" customHeight="1" thickBot="1" x14ac:dyDescent="0.25">
      <c r="B10" s="4" t="s">
        <v>175</v>
      </c>
      <c r="C10" s="5" t="s">
        <v>181</v>
      </c>
      <c r="D10" s="3">
        <v>7413046</v>
      </c>
      <c r="E10" s="3">
        <v>4613573</v>
      </c>
      <c r="F10" s="3">
        <f>SUM(D10:E10)</f>
        <v>12026619</v>
      </c>
      <c r="G10" s="9">
        <f>D10/D8*100</f>
        <v>97.936088676462688</v>
      </c>
      <c r="H10" s="9">
        <f>E10/E8*100</f>
        <v>101.27052048294749</v>
      </c>
      <c r="I10" s="9">
        <f>F10/F8*100</f>
        <v>99.188929349958315</v>
      </c>
    </row>
    <row r="11" spans="2:9" ht="27.6" customHeight="1" thickBot="1" x14ac:dyDescent="0.25">
      <c r="B11" s="449" t="s">
        <v>182</v>
      </c>
      <c r="C11" s="451"/>
      <c r="D11" s="451"/>
      <c r="E11" s="450"/>
      <c r="F11" s="6"/>
    </row>
    <row r="12" spans="2:9" ht="45.6" customHeight="1" thickBot="1" x14ac:dyDescent="0.25">
      <c r="B12" s="4" t="s">
        <v>173</v>
      </c>
      <c r="C12" s="5" t="s">
        <v>183</v>
      </c>
      <c r="D12" s="7">
        <v>7578770</v>
      </c>
      <c r="E12" s="7">
        <v>4566605</v>
      </c>
      <c r="F12" s="7">
        <f>D12+E12</f>
        <v>12145375</v>
      </c>
      <c r="G12" s="9">
        <f>D12/D9*100</f>
        <v>98.1527071426231</v>
      </c>
      <c r="H12" s="9">
        <f>E12/E9*100</f>
        <v>94.773142201687293</v>
      </c>
      <c r="I12" s="9">
        <f>F12/F9*100</f>
        <v>96.854105139560502</v>
      </c>
    </row>
    <row r="13" spans="2:9" ht="77.25" thickBot="1" x14ac:dyDescent="0.25">
      <c r="B13" s="4" t="s">
        <v>175</v>
      </c>
      <c r="C13" s="5" t="s">
        <v>184</v>
      </c>
      <c r="D13" s="7">
        <v>7457180</v>
      </c>
      <c r="E13" s="7">
        <v>4369961</v>
      </c>
      <c r="F13" s="7">
        <f>D13+E13</f>
        <v>11827141</v>
      </c>
      <c r="G13" s="9">
        <f>D13/D9*100</f>
        <v>96.577994140187144</v>
      </c>
      <c r="H13" s="9">
        <f>E13/E9*100</f>
        <v>90.692086411859066</v>
      </c>
      <c r="I13" s="9">
        <f>F13/F9*100</f>
        <v>94.316326825182983</v>
      </c>
    </row>
    <row r="14" spans="2:9" ht="77.25" thickBot="1" x14ac:dyDescent="0.25">
      <c r="B14" s="4" t="s">
        <v>185</v>
      </c>
      <c r="C14" s="5" t="s">
        <v>186</v>
      </c>
      <c r="D14" s="7">
        <v>7327375</v>
      </c>
      <c r="E14" s="7">
        <v>4506701</v>
      </c>
      <c r="F14" s="7">
        <f>D14+E14</f>
        <v>11834076</v>
      </c>
      <c r="G14" s="9">
        <f>D14/D9*100</f>
        <v>94.896888611104174</v>
      </c>
      <c r="H14" s="9">
        <f>E14/E9*100</f>
        <v>93.529923155930135</v>
      </c>
      <c r="I14" s="9">
        <f>F14/F9*100</f>
        <v>94.371630446449757</v>
      </c>
    </row>
    <row r="15" spans="2:9" ht="13.5" thickBot="1" x14ac:dyDescent="0.25">
      <c r="B15" s="449" t="s">
        <v>187</v>
      </c>
      <c r="C15" s="451"/>
      <c r="D15" s="451"/>
      <c r="E15" s="451"/>
      <c r="F15" s="450"/>
    </row>
    <row r="16" spans="2:9" ht="39" thickBot="1" x14ac:dyDescent="0.25">
      <c r="B16" s="4" t="s">
        <v>173</v>
      </c>
      <c r="C16" s="5" t="s">
        <v>188</v>
      </c>
      <c r="D16" s="3">
        <v>166</v>
      </c>
      <c r="E16" s="3">
        <v>152</v>
      </c>
      <c r="F16" s="5"/>
    </row>
    <row r="17" spans="2:18" ht="51.75" thickBot="1" x14ac:dyDescent="0.25">
      <c r="B17" s="4" t="s">
        <v>175</v>
      </c>
      <c r="C17" s="5" t="s">
        <v>189</v>
      </c>
      <c r="D17" s="3">
        <v>166</v>
      </c>
      <c r="E17" s="3">
        <v>148</v>
      </c>
      <c r="F17" s="5"/>
    </row>
    <row r="18" spans="2:18" ht="27.6" customHeight="1" thickBot="1" x14ac:dyDescent="0.25">
      <c r="B18" s="449" t="s">
        <v>190</v>
      </c>
      <c r="C18" s="451"/>
      <c r="D18" s="451"/>
      <c r="E18" s="450"/>
      <c r="F18" s="6"/>
    </row>
    <row r="19" spans="2:18" ht="27.6" customHeight="1" thickBot="1" x14ac:dyDescent="0.25">
      <c r="B19" s="444" t="s">
        <v>191</v>
      </c>
      <c r="C19" s="445"/>
      <c r="D19" s="3">
        <v>3.86</v>
      </c>
      <c r="E19" s="3">
        <v>5.84</v>
      </c>
      <c r="F19" s="5"/>
    </row>
    <row r="20" spans="2:18" ht="41.45" customHeight="1" thickBot="1" x14ac:dyDescent="0.25">
      <c r="B20" s="444" t="s">
        <v>192</v>
      </c>
      <c r="C20" s="445"/>
      <c r="D20" s="3">
        <v>1.54</v>
      </c>
      <c r="E20" s="3">
        <v>2.31</v>
      </c>
      <c r="F20" s="5"/>
    </row>
    <row r="31" spans="2:18" x14ac:dyDescent="0.2">
      <c r="B31">
        <v>1003.1194224</v>
      </c>
      <c r="C31">
        <v>980.80589039999995</v>
      </c>
      <c r="D31">
        <f>B31+C31</f>
        <v>1983.9253128</v>
      </c>
      <c r="G31">
        <v>-121.28999999999996</v>
      </c>
      <c r="H31">
        <v>427.30353981249993</v>
      </c>
      <c r="I31">
        <f>SUM(G31:H31)</f>
        <v>306.01353981249997</v>
      </c>
      <c r="L31">
        <v>508.34815000000003</v>
      </c>
      <c r="M31">
        <v>351.97142981249999</v>
      </c>
      <c r="N31">
        <f>L31+M31</f>
        <v>860.31957981250002</v>
      </c>
      <c r="P31">
        <v>629.36</v>
      </c>
      <c r="Q31">
        <v>1320.51</v>
      </c>
      <c r="R31">
        <f>P31+Q31</f>
        <v>1949.87</v>
      </c>
    </row>
    <row r="32" spans="2:18" x14ac:dyDescent="0.2">
      <c r="B32">
        <v>2871.6748744000001</v>
      </c>
      <c r="C32">
        <v>3046.1632404000002</v>
      </c>
      <c r="D32">
        <f t="shared" ref="D32:D52" si="0">B32+C32</f>
        <v>5917.8381148000008</v>
      </c>
      <c r="G32">
        <v>-38.779999999999859</v>
      </c>
      <c r="H32">
        <v>100.38911578750003</v>
      </c>
      <c r="I32">
        <f t="shared" ref="I32:I52" si="1">SUM(G32:H32)</f>
        <v>61.609115787500173</v>
      </c>
      <c r="L32">
        <v>1782.4038758223535</v>
      </c>
      <c r="M32">
        <v>1390.6117700300811</v>
      </c>
      <c r="N32">
        <f t="shared" ref="N32:N52" si="2">L32+M32</f>
        <v>3173.0156458524343</v>
      </c>
      <c r="P32">
        <v>3352.3218742425811</v>
      </c>
      <c r="Q32">
        <v>3318.9887907223529</v>
      </c>
      <c r="R32">
        <f t="shared" ref="R32:R52" si="3">P32+Q32</f>
        <v>6671.3106649649344</v>
      </c>
    </row>
    <row r="33" spans="2:18" x14ac:dyDescent="0.2">
      <c r="B33">
        <v>2755.0895519999999</v>
      </c>
      <c r="C33">
        <v>3437.4009326999999</v>
      </c>
      <c r="D33">
        <f t="shared" si="0"/>
        <v>6192.4904846999998</v>
      </c>
      <c r="G33">
        <v>101.16999999999985</v>
      </c>
      <c r="H33">
        <v>57.22669899999994</v>
      </c>
      <c r="I33">
        <f t="shared" si="1"/>
        <v>158.39669899999978</v>
      </c>
      <c r="L33">
        <v>1479.27729</v>
      </c>
      <c r="M33">
        <v>2304.619891480655</v>
      </c>
      <c r="N33">
        <f t="shared" si="2"/>
        <v>3783.897181480655</v>
      </c>
      <c r="P33">
        <v>3762.6211624806547</v>
      </c>
      <c r="Q33">
        <v>3527.35</v>
      </c>
      <c r="R33">
        <f t="shared" si="3"/>
        <v>7289.971162480655</v>
      </c>
    </row>
    <row r="34" spans="2:18" x14ac:dyDescent="0.2">
      <c r="B34">
        <v>4809.9828180000004</v>
      </c>
      <c r="C34">
        <v>5586.2343130999998</v>
      </c>
      <c r="D34">
        <f t="shared" si="0"/>
        <v>10396.2171311</v>
      </c>
      <c r="G34">
        <v>107.08999999999969</v>
      </c>
      <c r="H34">
        <v>223.59673754999949</v>
      </c>
      <c r="I34">
        <f t="shared" si="1"/>
        <v>330.68673754999918</v>
      </c>
      <c r="L34">
        <v>2623.2875057569704</v>
      </c>
      <c r="M34">
        <v>1551.8231175499993</v>
      </c>
      <c r="N34">
        <f t="shared" si="2"/>
        <v>4175.1106233069695</v>
      </c>
      <c r="P34">
        <v>4099.1099999999997</v>
      </c>
      <c r="Q34">
        <v>5894.2807765569705</v>
      </c>
      <c r="R34">
        <f t="shared" si="3"/>
        <v>9993.3907765569711</v>
      </c>
    </row>
    <row r="35" spans="2:18" x14ac:dyDescent="0.2">
      <c r="B35">
        <v>2593.3342967999997</v>
      </c>
      <c r="C35">
        <v>2040.8259627</v>
      </c>
      <c r="D35">
        <f t="shared" si="0"/>
        <v>4634.1602594999995</v>
      </c>
      <c r="G35">
        <v>3.9600000000000364</v>
      </c>
      <c r="H35">
        <v>310.83227408749997</v>
      </c>
      <c r="I35">
        <f t="shared" si="1"/>
        <v>314.7922740875</v>
      </c>
      <c r="L35">
        <v>584.56733440000005</v>
      </c>
      <c r="M35">
        <v>319.70541408750012</v>
      </c>
      <c r="N35">
        <f t="shared" si="2"/>
        <v>904.27274848750017</v>
      </c>
      <c r="P35">
        <v>1669.94</v>
      </c>
      <c r="Q35">
        <v>1985.6</v>
      </c>
      <c r="R35">
        <f t="shared" si="3"/>
        <v>3655.54</v>
      </c>
    </row>
    <row r="36" spans="2:18" x14ac:dyDescent="0.2">
      <c r="B36">
        <v>1647.969556</v>
      </c>
      <c r="C36">
        <v>1192.5963440999999</v>
      </c>
      <c r="D36">
        <f t="shared" si="0"/>
        <v>2840.5659000999999</v>
      </c>
      <c r="G36">
        <v>20.759999999999934</v>
      </c>
      <c r="H36">
        <v>-183.99598172499987</v>
      </c>
      <c r="I36">
        <f t="shared" si="1"/>
        <v>-163.23598172499993</v>
      </c>
      <c r="L36">
        <v>1180.80900375274</v>
      </c>
      <c r="M36">
        <v>424.92717940418709</v>
      </c>
      <c r="N36">
        <f t="shared" si="2"/>
        <v>1605.7361831569269</v>
      </c>
      <c r="P36">
        <v>1737.7304211291871</v>
      </c>
      <c r="Q36">
        <v>1975.1521981527399</v>
      </c>
      <c r="R36">
        <f t="shared" si="3"/>
        <v>3712.882619281927</v>
      </c>
    </row>
    <row r="37" spans="2:18" x14ac:dyDescent="0.2">
      <c r="B37">
        <v>2481.3925819999999</v>
      </c>
      <c r="C37">
        <v>3688.6251933999997</v>
      </c>
      <c r="D37">
        <f t="shared" si="0"/>
        <v>6170.0177753999997</v>
      </c>
      <c r="G37">
        <v>457.22</v>
      </c>
      <c r="H37">
        <v>224.66999999999973</v>
      </c>
      <c r="I37">
        <f t="shared" si="1"/>
        <v>681.88999999999976</v>
      </c>
      <c r="L37">
        <v>-134.34891000000016</v>
      </c>
      <c r="M37">
        <v>246.13000135176037</v>
      </c>
      <c r="N37">
        <f t="shared" si="2"/>
        <v>111.78109135176021</v>
      </c>
      <c r="P37">
        <v>1509.7859213517606</v>
      </c>
      <c r="Q37">
        <v>1623.24</v>
      </c>
      <c r="R37">
        <f t="shared" si="3"/>
        <v>3133.0259213517606</v>
      </c>
    </row>
    <row r="38" spans="2:18" x14ac:dyDescent="0.2">
      <c r="B38">
        <v>433.53775000000002</v>
      </c>
      <c r="C38">
        <v>714.92274420000001</v>
      </c>
      <c r="D38">
        <f t="shared" si="0"/>
        <v>1148.4604942000001</v>
      </c>
      <c r="G38">
        <v>-95.38</v>
      </c>
      <c r="H38">
        <v>116.83369912499995</v>
      </c>
      <c r="I38">
        <f t="shared" si="1"/>
        <v>21.453699124999957</v>
      </c>
      <c r="L38">
        <v>494.48402568491184</v>
      </c>
      <c r="M38">
        <v>325.34753046042238</v>
      </c>
      <c r="N38">
        <f t="shared" si="2"/>
        <v>819.83155614533416</v>
      </c>
      <c r="P38">
        <v>486.7073113354225</v>
      </c>
      <c r="Q38">
        <v>923.12468568491181</v>
      </c>
      <c r="R38">
        <f t="shared" si="3"/>
        <v>1409.8319970203343</v>
      </c>
    </row>
    <row r="39" spans="2:18" x14ac:dyDescent="0.2">
      <c r="B39">
        <v>3781.3835360000003</v>
      </c>
      <c r="C39">
        <v>2386.1574583000001</v>
      </c>
      <c r="D39">
        <f t="shared" si="0"/>
        <v>6167.5409943000004</v>
      </c>
      <c r="G39">
        <v>-25.410000000000082</v>
      </c>
      <c r="H39">
        <v>13.194882837500018</v>
      </c>
      <c r="I39">
        <f t="shared" si="1"/>
        <v>-12.215117162500064</v>
      </c>
      <c r="L39">
        <v>1253.6779165278333</v>
      </c>
      <c r="M39">
        <v>1806.850572794342</v>
      </c>
      <c r="N39">
        <f t="shared" si="2"/>
        <v>3060.5284893221751</v>
      </c>
      <c r="P39">
        <v>4304.0187599568417</v>
      </c>
      <c r="Q39">
        <v>2770.5598865278334</v>
      </c>
      <c r="R39">
        <f t="shared" si="3"/>
        <v>7074.5786464846751</v>
      </c>
    </row>
    <row r="40" spans="2:18" x14ac:dyDescent="0.2">
      <c r="B40">
        <v>3016.5683759999997</v>
      </c>
      <c r="C40">
        <v>2976.0253908</v>
      </c>
      <c r="D40">
        <f t="shared" si="0"/>
        <v>5992.5937667999997</v>
      </c>
      <c r="G40">
        <v>43.330000000000041</v>
      </c>
      <c r="H40">
        <v>90.575905262499873</v>
      </c>
      <c r="I40">
        <f t="shared" si="1"/>
        <v>133.90590526249991</v>
      </c>
      <c r="L40">
        <v>453.28047824338671</v>
      </c>
      <c r="M40">
        <v>985.23603761863694</v>
      </c>
      <c r="N40">
        <f t="shared" si="2"/>
        <v>1438.5165158620237</v>
      </c>
      <c r="P40">
        <v>2684.1150623561371</v>
      </c>
      <c r="Q40">
        <v>2321.8158495433868</v>
      </c>
      <c r="R40">
        <f t="shared" si="3"/>
        <v>5005.9309118995243</v>
      </c>
    </row>
    <row r="41" spans="2:18" x14ac:dyDescent="0.2">
      <c r="B41">
        <v>2075.5961080000002</v>
      </c>
      <c r="C41">
        <v>1656.6320287999997</v>
      </c>
      <c r="D41">
        <f t="shared" si="0"/>
        <v>3732.2281367999999</v>
      </c>
      <c r="G41">
        <v>277.9799999999999</v>
      </c>
      <c r="H41">
        <v>-122.85211531250002</v>
      </c>
      <c r="I41">
        <f t="shared" si="1"/>
        <v>155.12788468749989</v>
      </c>
      <c r="L41">
        <v>757.86302799999999</v>
      </c>
      <c r="M41">
        <v>455.22557468750011</v>
      </c>
      <c r="N41">
        <f t="shared" si="2"/>
        <v>1213.0886026875</v>
      </c>
      <c r="P41">
        <v>1635.23</v>
      </c>
      <c r="Q41">
        <v>1435.4699999999998</v>
      </c>
      <c r="R41">
        <f t="shared" si="3"/>
        <v>3070.7</v>
      </c>
    </row>
    <row r="42" spans="2:18" x14ac:dyDescent="0.2">
      <c r="B42">
        <v>2324.3171360000001</v>
      </c>
      <c r="C42">
        <v>1265.1882691000001</v>
      </c>
      <c r="D42">
        <f t="shared" si="0"/>
        <v>3589.5054051000002</v>
      </c>
      <c r="G42">
        <v>9.7200000000000273</v>
      </c>
      <c r="H42">
        <v>312.09776146249988</v>
      </c>
      <c r="I42">
        <f t="shared" si="1"/>
        <v>321.8177614624999</v>
      </c>
      <c r="L42">
        <v>267.70935997393633</v>
      </c>
      <c r="M42">
        <v>397.98653626710347</v>
      </c>
      <c r="N42">
        <f t="shared" si="2"/>
        <v>665.6958962410398</v>
      </c>
      <c r="P42">
        <v>1486.1716348046036</v>
      </c>
      <c r="Q42">
        <v>1095.9740891739364</v>
      </c>
      <c r="R42">
        <f t="shared" si="3"/>
        <v>2582.14572397854</v>
      </c>
    </row>
    <row r="43" spans="2:18" x14ac:dyDescent="0.2">
      <c r="B43">
        <v>3483.8529571999998</v>
      </c>
      <c r="C43">
        <v>4568.2051568999996</v>
      </c>
      <c r="D43">
        <f t="shared" si="0"/>
        <v>8052.0581140999993</v>
      </c>
      <c r="G43">
        <v>128.43000000000006</v>
      </c>
      <c r="H43">
        <v>106.30754441249985</v>
      </c>
      <c r="I43">
        <f t="shared" si="1"/>
        <v>234.73754441249991</v>
      </c>
      <c r="L43">
        <v>675.26667534589956</v>
      </c>
      <c r="M43">
        <v>380.32985454104141</v>
      </c>
      <c r="N43">
        <f t="shared" si="2"/>
        <v>1055.596529886941</v>
      </c>
      <c r="P43">
        <v>2655.6880141285415</v>
      </c>
      <c r="Q43">
        <v>3222.4540453458994</v>
      </c>
      <c r="R43">
        <f t="shared" si="3"/>
        <v>5878.1420594744413</v>
      </c>
    </row>
    <row r="44" spans="2:18" x14ac:dyDescent="0.2">
      <c r="B44">
        <v>6053.6452640000007</v>
      </c>
      <c r="C44">
        <v>6173.2641354999996</v>
      </c>
      <c r="D44">
        <f t="shared" si="0"/>
        <v>12226.9093995</v>
      </c>
      <c r="G44">
        <v>146.26999999999998</v>
      </c>
      <c r="H44">
        <v>-161.48782677500003</v>
      </c>
      <c r="I44">
        <f t="shared" si="1"/>
        <v>-15.217826775000049</v>
      </c>
      <c r="L44">
        <v>2677.7799500000001</v>
      </c>
      <c r="M44">
        <v>3951.0234661842983</v>
      </c>
      <c r="N44">
        <f t="shared" si="2"/>
        <v>6628.8034161842988</v>
      </c>
      <c r="P44">
        <v>8514.9331229592972</v>
      </c>
      <c r="Q44">
        <v>6300.02</v>
      </c>
      <c r="R44">
        <f t="shared" si="3"/>
        <v>14814.953122959298</v>
      </c>
    </row>
    <row r="45" spans="2:18" x14ac:dyDescent="0.2">
      <c r="B45">
        <v>3832.3828628000001</v>
      </c>
      <c r="C45">
        <v>3919.9639499999998</v>
      </c>
      <c r="D45">
        <f t="shared" si="0"/>
        <v>7752.3468128000004</v>
      </c>
      <c r="G45">
        <v>-138.09999999999991</v>
      </c>
      <c r="H45">
        <v>480.12681671249993</v>
      </c>
      <c r="I45">
        <f t="shared" si="1"/>
        <v>342.02681671250002</v>
      </c>
      <c r="L45">
        <v>2719.9426308276397</v>
      </c>
      <c r="M45">
        <v>1945.2741583031411</v>
      </c>
      <c r="N45">
        <f t="shared" si="2"/>
        <v>4665.2167891307809</v>
      </c>
      <c r="P45">
        <v>3895.5667233906411</v>
      </c>
      <c r="Q45">
        <v>5423.6558473276391</v>
      </c>
      <c r="R45">
        <f t="shared" si="3"/>
        <v>9319.2225707182806</v>
      </c>
    </row>
    <row r="46" spans="2:18" x14ac:dyDescent="0.2">
      <c r="B46">
        <v>4277.4422824000003</v>
      </c>
      <c r="C46">
        <v>5227.2930023999998</v>
      </c>
      <c r="D46">
        <f t="shared" si="0"/>
        <v>9504.735284800001</v>
      </c>
      <c r="G46">
        <v>70.109999999999673</v>
      </c>
      <c r="H46">
        <v>-58.61341491249982</v>
      </c>
      <c r="I46">
        <f t="shared" si="1"/>
        <v>11.496585087499852</v>
      </c>
      <c r="L46">
        <v>2477.0859573706589</v>
      </c>
      <c r="M46">
        <v>1552.5755860902718</v>
      </c>
      <c r="N46">
        <f t="shared" si="2"/>
        <v>4029.6615434609307</v>
      </c>
      <c r="P46">
        <v>4237.2541176027717</v>
      </c>
      <c r="Q46">
        <v>5705.3245673706588</v>
      </c>
      <c r="R46">
        <f t="shared" si="3"/>
        <v>9942.5786849734304</v>
      </c>
    </row>
    <row r="47" spans="2:18" x14ac:dyDescent="0.2">
      <c r="B47">
        <v>3618.1741739999998</v>
      </c>
      <c r="C47">
        <v>3959.5382574999999</v>
      </c>
      <c r="D47">
        <f t="shared" si="0"/>
        <v>7577.7124315000001</v>
      </c>
      <c r="G47">
        <v>-20.5</v>
      </c>
      <c r="H47">
        <v>194.08622775000026</v>
      </c>
      <c r="I47">
        <f t="shared" si="1"/>
        <v>173.58622775000026</v>
      </c>
      <c r="L47">
        <v>2115.4044122400455</v>
      </c>
      <c r="M47">
        <v>1243.7376224646471</v>
      </c>
      <c r="N47">
        <f t="shared" si="2"/>
        <v>3359.1420347046924</v>
      </c>
      <c r="P47">
        <v>3354.1805983146469</v>
      </c>
      <c r="Q47">
        <v>4508.6819913400459</v>
      </c>
      <c r="R47">
        <f t="shared" si="3"/>
        <v>7862.8625896546928</v>
      </c>
    </row>
    <row r="48" spans="2:18" x14ac:dyDescent="0.2">
      <c r="B48">
        <v>5568.4887760000001</v>
      </c>
      <c r="C48">
        <v>4713.8573418999995</v>
      </c>
      <c r="D48">
        <f t="shared" si="0"/>
        <v>10282.346117900001</v>
      </c>
      <c r="G48">
        <v>-12.730000000000359</v>
      </c>
      <c r="H48">
        <v>164.78529016249968</v>
      </c>
      <c r="I48">
        <f t="shared" si="1"/>
        <v>152.05529016249932</v>
      </c>
      <c r="L48">
        <v>1667.458194572233</v>
      </c>
      <c r="M48">
        <v>1540.5585044812206</v>
      </c>
      <c r="N48">
        <f t="shared" si="2"/>
        <v>3208.0166990534535</v>
      </c>
      <c r="P48">
        <v>5173.9301279187212</v>
      </c>
      <c r="Q48">
        <v>4905.7407349722325</v>
      </c>
      <c r="R48">
        <f t="shared" si="3"/>
        <v>10079.670862890955</v>
      </c>
    </row>
    <row r="49" spans="2:18" x14ac:dyDescent="0.2">
      <c r="B49">
        <v>5326.6232739999996</v>
      </c>
      <c r="C49">
        <v>7858.9235675999989</v>
      </c>
      <c r="D49">
        <f t="shared" si="0"/>
        <v>13185.546841599999</v>
      </c>
      <c r="G49">
        <v>-12.050000000000182</v>
      </c>
      <c r="H49">
        <v>10.640817975000573</v>
      </c>
      <c r="I49">
        <f t="shared" si="1"/>
        <v>-1.409182024999609</v>
      </c>
      <c r="L49">
        <v>3342.9504314687392</v>
      </c>
      <c r="M49">
        <v>2781.1949947750004</v>
      </c>
      <c r="N49">
        <f t="shared" si="2"/>
        <v>6124.1454262437401</v>
      </c>
      <c r="P49">
        <v>6125.8899999999994</v>
      </c>
      <c r="Q49">
        <v>8260.602066168738</v>
      </c>
      <c r="R49">
        <f t="shared" si="3"/>
        <v>14386.492066168737</v>
      </c>
    </row>
    <row r="50" spans="2:18" x14ac:dyDescent="0.2">
      <c r="B50">
        <v>2569.7112720000005</v>
      </c>
      <c r="C50">
        <v>2985.3920908</v>
      </c>
      <c r="D50">
        <f t="shared" si="0"/>
        <v>5555.1033628000005</v>
      </c>
      <c r="G50">
        <v>-44.729999999999905</v>
      </c>
      <c r="H50">
        <v>459.3505726625001</v>
      </c>
      <c r="I50">
        <f t="shared" si="1"/>
        <v>414.62057266250019</v>
      </c>
      <c r="L50">
        <v>1291.2244800801482</v>
      </c>
      <c r="M50">
        <v>1201.6399295217946</v>
      </c>
      <c r="N50">
        <f t="shared" si="2"/>
        <v>2492.8644096019425</v>
      </c>
      <c r="P50">
        <v>2313.6156500592942</v>
      </c>
      <c r="Q50">
        <v>3126.5670025801483</v>
      </c>
      <c r="R50">
        <f t="shared" si="3"/>
        <v>5440.1826526394425</v>
      </c>
    </row>
    <row r="51" spans="2:18" x14ac:dyDescent="0.2">
      <c r="B51">
        <v>773.63806799999998</v>
      </c>
      <c r="C51">
        <v>749.22359959999994</v>
      </c>
      <c r="D51">
        <f t="shared" si="0"/>
        <v>1522.8616675999999</v>
      </c>
      <c r="G51">
        <v>256.27</v>
      </c>
      <c r="H51">
        <v>301.08679749999999</v>
      </c>
      <c r="I51">
        <f t="shared" si="1"/>
        <v>557.35679749999997</v>
      </c>
      <c r="L51">
        <v>285.27634404993893</v>
      </c>
      <c r="M51">
        <v>627.19789949999995</v>
      </c>
      <c r="N51">
        <f t="shared" si="2"/>
        <v>912.47424354993882</v>
      </c>
      <c r="P51">
        <v>752.93000000000006</v>
      </c>
      <c r="Q51">
        <v>503.28489114993897</v>
      </c>
      <c r="R51">
        <f t="shared" si="3"/>
        <v>1256.2148911499389</v>
      </c>
    </row>
    <row r="52" spans="2:18" x14ac:dyDescent="0.2">
      <c r="B52">
        <v>65297.924938000011</v>
      </c>
      <c r="C52">
        <v>69127.238870200003</v>
      </c>
      <c r="D52">
        <f t="shared" si="0"/>
        <v>134425.16380820001</v>
      </c>
      <c r="G52">
        <v>1113.3399999999992</v>
      </c>
      <c r="H52">
        <v>3066.1553433749991</v>
      </c>
      <c r="I52">
        <f t="shared" si="1"/>
        <v>4179.4953433749979</v>
      </c>
      <c r="L52">
        <v>28503.748134117432</v>
      </c>
      <c r="M52">
        <v>25783.967071406089</v>
      </c>
      <c r="N52">
        <f t="shared" si="2"/>
        <v>54287.71520552352</v>
      </c>
      <c r="P52">
        <v>64381.100502031099</v>
      </c>
      <c r="Q52">
        <v>70148.397422617432</v>
      </c>
      <c r="R52">
        <f t="shared" si="3"/>
        <v>134529.49792464852</v>
      </c>
    </row>
    <row r="59" spans="2:18" x14ac:dyDescent="0.2">
      <c r="C59">
        <v>690.87184999999999</v>
      </c>
      <c r="D59">
        <v>704.69210999999996</v>
      </c>
      <c r="E59">
        <f>SUM(C59:D59)</f>
        <v>1395.56396</v>
      </c>
      <c r="I59">
        <v>16882212</v>
      </c>
      <c r="J59">
        <v>11775176</v>
      </c>
      <c r="K59">
        <v>109746</v>
      </c>
    </row>
    <row r="60" spans="2:18" x14ac:dyDescent="0.2">
      <c r="C60">
        <v>1497.8049148999999</v>
      </c>
      <c r="D60">
        <v>2062.0992200000001</v>
      </c>
      <c r="E60">
        <f t="shared" ref="E60:E80" si="4">SUM(C60:D60)</f>
        <v>3559.9041348999999</v>
      </c>
      <c r="I60">
        <v>36727532</v>
      </c>
      <c r="J60">
        <v>34651536</v>
      </c>
      <c r="K60">
        <v>212238</v>
      </c>
    </row>
    <row r="61" spans="2:18" x14ac:dyDescent="0.2">
      <c r="C61">
        <v>2149.24271</v>
      </c>
      <c r="D61">
        <v>1515.2279699999999</v>
      </c>
      <c r="E61">
        <f t="shared" si="4"/>
        <v>3664.4706799999999</v>
      </c>
      <c r="I61">
        <v>52835556</v>
      </c>
      <c r="J61">
        <v>25664976</v>
      </c>
      <c r="K61">
        <v>0</v>
      </c>
    </row>
    <row r="62" spans="2:18" x14ac:dyDescent="0.2">
      <c r="C62">
        <v>3378.0832707999998</v>
      </c>
      <c r="D62">
        <v>2770.8836200000001</v>
      </c>
      <c r="E62">
        <f t="shared" si="4"/>
        <v>6148.9668908000003</v>
      </c>
      <c r="I62">
        <v>83249704</v>
      </c>
      <c r="J62">
        <v>46748760</v>
      </c>
      <c r="K62">
        <v>417222</v>
      </c>
    </row>
    <row r="63" spans="2:18" x14ac:dyDescent="0.2">
      <c r="C63">
        <v>1404.9926656</v>
      </c>
      <c r="D63">
        <v>1661.0668599999999</v>
      </c>
      <c r="E63">
        <f t="shared" si="4"/>
        <v>3066.0595255999997</v>
      </c>
      <c r="I63">
        <v>34422580</v>
      </c>
      <c r="J63">
        <v>28172096</v>
      </c>
      <c r="K63">
        <v>218322</v>
      </c>
    </row>
    <row r="64" spans="2:18" x14ac:dyDescent="0.2">
      <c r="C64">
        <v>815.10319440000001</v>
      </c>
      <c r="D64">
        <v>1128.80726</v>
      </c>
      <c r="E64">
        <f t="shared" si="4"/>
        <v>1943.9104544000002</v>
      </c>
      <c r="I64">
        <v>20039644</v>
      </c>
      <c r="J64">
        <v>18581992</v>
      </c>
      <c r="K64">
        <v>426114</v>
      </c>
    </row>
    <row r="65" spans="3:11" x14ac:dyDescent="0.2">
      <c r="C65">
        <v>2214.8089100000002</v>
      </c>
      <c r="D65">
        <v>1488.32592</v>
      </c>
      <c r="E65">
        <f t="shared" si="4"/>
        <v>3703.13483</v>
      </c>
      <c r="I65">
        <v>55056740</v>
      </c>
      <c r="J65">
        <v>25531776</v>
      </c>
      <c r="K65">
        <v>447174</v>
      </c>
    </row>
    <row r="66" spans="3:11" x14ac:dyDescent="0.2">
      <c r="C66">
        <v>333.26065999999997</v>
      </c>
      <c r="D66">
        <v>278.19348000000002</v>
      </c>
      <c r="E66">
        <f t="shared" si="4"/>
        <v>611.45414000000005</v>
      </c>
      <c r="I66">
        <v>8379760</v>
      </c>
      <c r="J66">
        <v>4668808</v>
      </c>
      <c r="K66">
        <v>33930</v>
      </c>
    </row>
    <row r="67" spans="3:11" x14ac:dyDescent="0.2">
      <c r="C67">
        <v>1491.4719700000001</v>
      </c>
      <c r="D67">
        <v>2510.3630699999999</v>
      </c>
      <c r="E67">
        <f t="shared" si="4"/>
        <v>4001.8350399999999</v>
      </c>
      <c r="I67">
        <v>36966700</v>
      </c>
      <c r="J67">
        <v>43448064</v>
      </c>
      <c r="K67">
        <v>0</v>
      </c>
    </row>
    <row r="68" spans="3:11" x14ac:dyDescent="0.2">
      <c r="C68">
        <v>1911.8653712999999</v>
      </c>
      <c r="D68">
        <v>1789.4549300000003</v>
      </c>
      <c r="E68">
        <f t="shared" si="4"/>
        <v>3701.3203013000002</v>
      </c>
      <c r="I68">
        <v>46490648</v>
      </c>
      <c r="J68">
        <v>29728908</v>
      </c>
      <c r="K68">
        <v>384462</v>
      </c>
    </row>
    <row r="69" spans="3:11" x14ac:dyDescent="0.2">
      <c r="C69">
        <v>955.58697199999983</v>
      </c>
      <c r="D69">
        <v>1057.1523099999999</v>
      </c>
      <c r="E69">
        <f t="shared" si="4"/>
        <v>2012.7392819999998</v>
      </c>
      <c r="I69">
        <v>23354400</v>
      </c>
      <c r="J69">
        <v>18159896</v>
      </c>
      <c r="K69">
        <v>395226</v>
      </c>
    </row>
    <row r="70" spans="3:11" x14ac:dyDescent="0.2">
      <c r="C70">
        <v>837.98472920000006</v>
      </c>
      <c r="D70">
        <v>1400.28286</v>
      </c>
      <c r="E70">
        <f t="shared" si="4"/>
        <v>2238.2675892000002</v>
      </c>
      <c r="I70">
        <v>20198596</v>
      </c>
      <c r="J70">
        <v>23414784</v>
      </c>
      <c r="K70">
        <v>390312</v>
      </c>
    </row>
    <row r="71" spans="3:11" x14ac:dyDescent="0.2">
      <c r="C71">
        <v>2675.6173699999999</v>
      </c>
      <c r="D71">
        <v>2381.665704</v>
      </c>
      <c r="E71">
        <f t="shared" si="4"/>
        <v>5057.2830739999999</v>
      </c>
      <c r="I71">
        <v>64421292</v>
      </c>
      <c r="J71">
        <v>39718168</v>
      </c>
      <c r="K71">
        <v>464958</v>
      </c>
    </row>
    <row r="72" spans="3:11" x14ac:dyDescent="0.2">
      <c r="C72">
        <v>3768.5100499999999</v>
      </c>
      <c r="D72">
        <v>4402.4218300000002</v>
      </c>
      <c r="E72">
        <f t="shared" si="4"/>
        <v>8170.9318800000001</v>
      </c>
      <c r="I72">
        <v>92139620</v>
      </c>
      <c r="J72">
        <v>75325192</v>
      </c>
      <c r="K72">
        <v>0</v>
      </c>
    </row>
    <row r="73" spans="3:11" x14ac:dyDescent="0.2">
      <c r="C73">
        <v>2565.6132164999999</v>
      </c>
      <c r="D73">
        <v>2430.4193817999999</v>
      </c>
      <c r="E73">
        <f t="shared" si="4"/>
        <v>4996.0325983000002</v>
      </c>
      <c r="I73">
        <v>62874840</v>
      </c>
      <c r="J73">
        <v>43472928</v>
      </c>
      <c r="K73">
        <v>309582</v>
      </c>
    </row>
    <row r="74" spans="3:11" x14ac:dyDescent="0.2">
      <c r="C74">
        <v>3298.34861</v>
      </c>
      <c r="D74">
        <v>2626.0651165999998</v>
      </c>
      <c r="E74">
        <f t="shared" si="4"/>
        <v>5924.4137265999998</v>
      </c>
      <c r="I74">
        <v>82301468</v>
      </c>
      <c r="J74">
        <v>44911044</v>
      </c>
      <c r="K74">
        <v>392652</v>
      </c>
    </row>
    <row r="75" spans="3:11" x14ac:dyDescent="0.2">
      <c r="C75">
        <v>2372.7775790999999</v>
      </c>
      <c r="D75">
        <v>2304.5292036000001</v>
      </c>
      <c r="E75">
        <f t="shared" si="4"/>
        <v>4677.3067826999995</v>
      </c>
      <c r="I75">
        <v>58045008</v>
      </c>
      <c r="J75">
        <v>39051872</v>
      </c>
      <c r="K75">
        <v>1161108</v>
      </c>
    </row>
    <row r="76" spans="3:11" x14ac:dyDescent="0.2">
      <c r="C76">
        <v>3225.5525403999995</v>
      </c>
      <c r="D76">
        <v>3798.1569136000003</v>
      </c>
      <c r="E76">
        <f t="shared" si="4"/>
        <v>7023.7094539999998</v>
      </c>
      <c r="I76">
        <v>78880892</v>
      </c>
      <c r="J76">
        <v>69143528</v>
      </c>
      <c r="K76">
        <v>461682</v>
      </c>
    </row>
    <row r="77" spans="3:11" x14ac:dyDescent="0.2">
      <c r="C77">
        <v>4905.6016346999995</v>
      </c>
      <c r="D77">
        <v>3355.3358232</v>
      </c>
      <c r="E77">
        <f t="shared" si="4"/>
        <v>8260.9374578999996</v>
      </c>
      <c r="I77">
        <v>120155576</v>
      </c>
      <c r="J77">
        <v>58457928</v>
      </c>
      <c r="K77">
        <v>378846</v>
      </c>
    </row>
    <row r="78" spans="3:11" x14ac:dyDescent="0.2">
      <c r="C78">
        <v>1790.6125225000001</v>
      </c>
      <c r="D78">
        <v>1571.3262932</v>
      </c>
      <c r="E78">
        <f t="shared" si="4"/>
        <v>3361.9388157000003</v>
      </c>
      <c r="I78">
        <v>43760492</v>
      </c>
      <c r="J78">
        <v>25599708</v>
      </c>
      <c r="K78">
        <v>1034982</v>
      </c>
    </row>
    <row r="79" spans="3:11" x14ac:dyDescent="0.2">
      <c r="C79">
        <v>474.27854710000003</v>
      </c>
      <c r="D79">
        <v>426.81889799999999</v>
      </c>
      <c r="E79">
        <f t="shared" si="4"/>
        <v>901.09744509999996</v>
      </c>
      <c r="I79">
        <v>11571084</v>
      </c>
      <c r="J79">
        <v>7277456</v>
      </c>
      <c r="K79">
        <v>68562</v>
      </c>
    </row>
    <row r="80" spans="3:11" x14ac:dyDescent="0.2">
      <c r="C80">
        <v>42757.989288500001</v>
      </c>
      <c r="D80">
        <v>41663.288774000008</v>
      </c>
      <c r="E80">
        <f t="shared" si="4"/>
        <v>84421.278062500001</v>
      </c>
      <c r="I80">
        <v>1048754344</v>
      </c>
      <c r="J80">
        <v>713504596</v>
      </c>
      <c r="K80">
        <v>7307118</v>
      </c>
    </row>
    <row r="83" spans="3:21" x14ac:dyDescent="0.2">
      <c r="C83">
        <v>461.09999999999997</v>
      </c>
      <c r="D83">
        <v>126.45</v>
      </c>
      <c r="E83">
        <f>SUM(C83:D83)</f>
        <v>587.54999999999995</v>
      </c>
      <c r="G83">
        <v>843</v>
      </c>
      <c r="H83">
        <v>1284</v>
      </c>
      <c r="I83">
        <v>3074</v>
      </c>
      <c r="J83">
        <v>2703</v>
      </c>
      <c r="L83">
        <f>G83+I83</f>
        <v>3917</v>
      </c>
      <c r="M83">
        <f>H83+J83</f>
        <v>3987</v>
      </c>
      <c r="O83">
        <v>-116.20904798699996</v>
      </c>
      <c r="P83">
        <v>71.030174975000023</v>
      </c>
      <c r="Q83">
        <f>SUM(O83:P83)</f>
        <v>-45.17887301199994</v>
      </c>
      <c r="S83">
        <v>455.14621292626401</v>
      </c>
      <c r="T83">
        <v>180.53299784188167</v>
      </c>
      <c r="U83">
        <f>S83+T83</f>
        <v>635.67921076814571</v>
      </c>
    </row>
    <row r="84" spans="3:21" x14ac:dyDescent="0.2">
      <c r="C84">
        <v>1333.8</v>
      </c>
      <c r="D84">
        <v>576.75</v>
      </c>
      <c r="E84">
        <f t="shared" ref="E84:E104" si="5">SUM(C84:D84)</f>
        <v>1910.55</v>
      </c>
      <c r="G84">
        <v>3845</v>
      </c>
      <c r="H84">
        <v>3678</v>
      </c>
      <c r="I84">
        <v>8892</v>
      </c>
      <c r="J84">
        <v>8522</v>
      </c>
      <c r="L84">
        <f t="shared" ref="L84:L104" si="6">G84+I84</f>
        <v>12737</v>
      </c>
      <c r="M84">
        <f t="shared" ref="M84:M104" si="7">H84+J84</f>
        <v>12200</v>
      </c>
      <c r="O84">
        <v>22.778777432999959</v>
      </c>
      <c r="P84">
        <v>-53.605187116666627</v>
      </c>
      <c r="Q84">
        <f t="shared" ref="Q84:Q104" si="8">SUM(O84:P84)</f>
        <v>-30.826409683666668</v>
      </c>
      <c r="S84">
        <v>1333.0499811540853</v>
      </c>
      <c r="T84">
        <v>576.41906191934993</v>
      </c>
      <c r="U84">
        <f t="shared" ref="U84:U104" si="9">S84+T84</f>
        <v>1909.4690430734354</v>
      </c>
    </row>
    <row r="85" spans="3:21" x14ac:dyDescent="0.2">
      <c r="C85">
        <v>1169.0999999999999</v>
      </c>
      <c r="D85">
        <v>559.04999999999995</v>
      </c>
      <c r="E85">
        <f t="shared" si="5"/>
        <v>1728.1499999999999</v>
      </c>
      <c r="G85">
        <v>3727</v>
      </c>
      <c r="H85">
        <v>3302</v>
      </c>
      <c r="I85">
        <v>7794</v>
      </c>
      <c r="J85">
        <v>7326</v>
      </c>
      <c r="L85">
        <f t="shared" si="6"/>
        <v>11521</v>
      </c>
      <c r="M85">
        <f t="shared" si="7"/>
        <v>10628</v>
      </c>
      <c r="O85">
        <v>-257.63766566733329</v>
      </c>
      <c r="P85">
        <v>206.85595709583328</v>
      </c>
      <c r="Q85">
        <f t="shared" si="8"/>
        <v>-50.781708571500019</v>
      </c>
      <c r="S85">
        <v>1215.9244354295265</v>
      </c>
      <c r="T85">
        <v>309.53976301855067</v>
      </c>
      <c r="U85">
        <f t="shared" si="9"/>
        <v>1525.4641984480772</v>
      </c>
    </row>
    <row r="86" spans="3:21" x14ac:dyDescent="0.2">
      <c r="C86">
        <v>2097.4499999999998</v>
      </c>
      <c r="D86">
        <v>1021.2</v>
      </c>
      <c r="E86">
        <f t="shared" si="5"/>
        <v>3118.6499999999996</v>
      </c>
      <c r="G86">
        <v>6808</v>
      </c>
      <c r="H86">
        <v>6152</v>
      </c>
      <c r="I86">
        <v>13983</v>
      </c>
      <c r="J86">
        <v>12126</v>
      </c>
      <c r="L86">
        <f t="shared" si="6"/>
        <v>20791</v>
      </c>
      <c r="M86">
        <f t="shared" si="7"/>
        <v>18278</v>
      </c>
      <c r="O86">
        <v>32.05618474166647</v>
      </c>
      <c r="P86">
        <v>183.55112655416673</v>
      </c>
      <c r="Q86">
        <f t="shared" si="8"/>
        <v>215.6073112958332</v>
      </c>
      <c r="S86">
        <v>1773.0522461358382</v>
      </c>
      <c r="T86">
        <v>570.76850757598299</v>
      </c>
      <c r="U86">
        <f t="shared" si="9"/>
        <v>2343.8207537118215</v>
      </c>
    </row>
    <row r="87" spans="3:21" x14ac:dyDescent="0.2">
      <c r="C87">
        <v>863.1</v>
      </c>
      <c r="D87">
        <v>517.95000000000005</v>
      </c>
      <c r="E87">
        <f t="shared" si="5"/>
        <v>1381.0500000000002</v>
      </c>
      <c r="G87">
        <v>3453</v>
      </c>
      <c r="H87">
        <v>2456</v>
      </c>
      <c r="I87">
        <v>5754</v>
      </c>
      <c r="J87">
        <v>6321</v>
      </c>
      <c r="L87">
        <f t="shared" si="6"/>
        <v>9207</v>
      </c>
      <c r="M87">
        <f t="shared" si="7"/>
        <v>8777</v>
      </c>
      <c r="O87">
        <v>-82.229203137999974</v>
      </c>
      <c r="P87">
        <v>308.96656521666665</v>
      </c>
      <c r="Q87">
        <f t="shared" si="8"/>
        <v>226.73736207866668</v>
      </c>
      <c r="S87">
        <v>1075.4091511378983</v>
      </c>
      <c r="T87">
        <v>225.59654245522501</v>
      </c>
      <c r="U87">
        <f t="shared" si="9"/>
        <v>1301.0056935931234</v>
      </c>
    </row>
    <row r="88" spans="3:21" x14ac:dyDescent="0.2">
      <c r="C88">
        <v>556.65</v>
      </c>
      <c r="D88">
        <v>411.45000000000005</v>
      </c>
      <c r="E88">
        <f t="shared" si="5"/>
        <v>968.1</v>
      </c>
      <c r="G88">
        <v>2743</v>
      </c>
      <c r="H88">
        <v>1742</v>
      </c>
      <c r="I88">
        <v>3711</v>
      </c>
      <c r="J88">
        <v>3913</v>
      </c>
      <c r="L88">
        <f t="shared" si="6"/>
        <v>6454</v>
      </c>
      <c r="M88">
        <f t="shared" si="7"/>
        <v>5655</v>
      </c>
      <c r="O88">
        <v>67.108673405999951</v>
      </c>
      <c r="P88">
        <v>399.14164313333333</v>
      </c>
      <c r="Q88">
        <f t="shared" si="8"/>
        <v>466.25031653933331</v>
      </c>
      <c r="S88">
        <v>603.82471260917509</v>
      </c>
      <c r="T88">
        <v>78.812315923173003</v>
      </c>
      <c r="U88">
        <f t="shared" si="9"/>
        <v>682.63702853234804</v>
      </c>
    </row>
    <row r="89" spans="3:21" x14ac:dyDescent="0.2">
      <c r="C89">
        <v>878.84999999999991</v>
      </c>
      <c r="D89">
        <v>315.3</v>
      </c>
      <c r="E89">
        <f t="shared" si="5"/>
        <v>1194.1499999999999</v>
      </c>
      <c r="G89">
        <v>2102</v>
      </c>
      <c r="H89">
        <v>2180</v>
      </c>
      <c r="I89">
        <v>5859</v>
      </c>
      <c r="J89">
        <v>5437</v>
      </c>
      <c r="L89">
        <f t="shared" si="6"/>
        <v>7961</v>
      </c>
      <c r="M89">
        <f t="shared" si="7"/>
        <v>7617</v>
      </c>
      <c r="O89">
        <v>30.293286919000025</v>
      </c>
      <c r="P89">
        <v>46.95538534166667</v>
      </c>
      <c r="Q89">
        <f t="shared" si="8"/>
        <v>77.248672260666694</v>
      </c>
      <c r="S89">
        <v>829.28876190406186</v>
      </c>
      <c r="T89">
        <v>368.00584804412301</v>
      </c>
      <c r="U89">
        <f t="shared" si="9"/>
        <v>1197.2946099481849</v>
      </c>
    </row>
    <row r="90" spans="3:21" x14ac:dyDescent="0.2">
      <c r="C90">
        <v>443.1</v>
      </c>
      <c r="D90">
        <v>178.05</v>
      </c>
      <c r="E90">
        <f t="shared" si="5"/>
        <v>621.15000000000009</v>
      </c>
      <c r="G90">
        <v>1187</v>
      </c>
      <c r="H90">
        <v>715</v>
      </c>
      <c r="I90">
        <v>2954</v>
      </c>
      <c r="J90">
        <v>2117</v>
      </c>
      <c r="L90">
        <f t="shared" si="6"/>
        <v>4141</v>
      </c>
      <c r="M90">
        <f t="shared" si="7"/>
        <v>2832</v>
      </c>
      <c r="O90">
        <v>202.66180244133335</v>
      </c>
      <c r="P90">
        <v>99.762109299999992</v>
      </c>
      <c r="Q90">
        <f t="shared" si="8"/>
        <v>302.42391174133331</v>
      </c>
      <c r="S90">
        <v>351.21378183377647</v>
      </c>
      <c r="T90">
        <v>111.39635065030873</v>
      </c>
      <c r="U90">
        <f t="shared" si="9"/>
        <v>462.61013248408517</v>
      </c>
    </row>
    <row r="91" spans="3:21" x14ac:dyDescent="0.2">
      <c r="C91">
        <v>1154.55</v>
      </c>
      <c r="D91">
        <v>762.6</v>
      </c>
      <c r="E91">
        <f t="shared" si="5"/>
        <v>1917.15</v>
      </c>
      <c r="G91">
        <v>5084</v>
      </c>
      <c r="H91">
        <v>4246</v>
      </c>
      <c r="I91">
        <v>7697</v>
      </c>
      <c r="J91">
        <v>7551</v>
      </c>
      <c r="L91">
        <f t="shared" si="6"/>
        <v>12781</v>
      </c>
      <c r="M91">
        <f t="shared" si="7"/>
        <v>11797</v>
      </c>
      <c r="O91">
        <v>-167.98363637766676</v>
      </c>
      <c r="P91">
        <v>250.95794705416671</v>
      </c>
      <c r="Q91">
        <f t="shared" si="8"/>
        <v>82.974310676499954</v>
      </c>
      <c r="S91">
        <v>1166.583657355962</v>
      </c>
      <c r="T91">
        <v>596.04383105873319</v>
      </c>
      <c r="U91">
        <f t="shared" si="9"/>
        <v>1762.6274884146951</v>
      </c>
    </row>
    <row r="92" spans="3:21" x14ac:dyDescent="0.2">
      <c r="C92">
        <v>947.40000000000009</v>
      </c>
      <c r="D92">
        <v>488.70000000000005</v>
      </c>
      <c r="E92">
        <f t="shared" si="5"/>
        <v>1436.1000000000001</v>
      </c>
      <c r="G92">
        <v>3258</v>
      </c>
      <c r="H92">
        <v>3555</v>
      </c>
      <c r="I92">
        <v>6316</v>
      </c>
      <c r="J92">
        <v>5715</v>
      </c>
      <c r="L92">
        <f t="shared" si="6"/>
        <v>9574</v>
      </c>
      <c r="M92">
        <f t="shared" si="7"/>
        <v>9270</v>
      </c>
      <c r="O92">
        <v>120.28642109066703</v>
      </c>
      <c r="P92">
        <v>-54.599160825000041</v>
      </c>
      <c r="Q92">
        <f t="shared" si="8"/>
        <v>65.687260265666993</v>
      </c>
      <c r="S92">
        <v>736.8468414240283</v>
      </c>
      <c r="T92">
        <v>548.99106843068796</v>
      </c>
      <c r="U92">
        <f t="shared" si="9"/>
        <v>1285.8379098547161</v>
      </c>
    </row>
    <row r="93" spans="3:21" x14ac:dyDescent="0.2">
      <c r="C93">
        <v>742.05</v>
      </c>
      <c r="D93">
        <v>245.54999999999998</v>
      </c>
      <c r="E93">
        <f t="shared" si="5"/>
        <v>987.59999999999991</v>
      </c>
      <c r="G93">
        <v>1637</v>
      </c>
      <c r="H93">
        <v>2030</v>
      </c>
      <c r="I93">
        <v>4947</v>
      </c>
      <c r="J93">
        <v>4076</v>
      </c>
      <c r="L93">
        <f t="shared" si="6"/>
        <v>6584</v>
      </c>
      <c r="M93">
        <f t="shared" si="7"/>
        <v>6106</v>
      </c>
      <c r="O93">
        <v>126.2546046970001</v>
      </c>
      <c r="P93">
        <v>-389.69956774999991</v>
      </c>
      <c r="Q93">
        <f t="shared" si="8"/>
        <v>-263.44496305299981</v>
      </c>
      <c r="S93">
        <v>484.99307418147924</v>
      </c>
      <c r="T93">
        <v>805.57835627784004</v>
      </c>
      <c r="U93">
        <f t="shared" si="9"/>
        <v>1290.5714304593193</v>
      </c>
    </row>
    <row r="94" spans="3:21" x14ac:dyDescent="0.2">
      <c r="C94">
        <v>247.35</v>
      </c>
      <c r="D94">
        <v>258</v>
      </c>
      <c r="E94">
        <f t="shared" si="5"/>
        <v>505.35</v>
      </c>
      <c r="G94">
        <v>1720</v>
      </c>
      <c r="H94">
        <v>1720</v>
      </c>
      <c r="I94">
        <v>1649</v>
      </c>
      <c r="J94">
        <v>1649</v>
      </c>
      <c r="L94">
        <f t="shared" si="6"/>
        <v>3369</v>
      </c>
      <c r="M94">
        <f t="shared" si="7"/>
        <v>3369</v>
      </c>
      <c r="O94">
        <v>-43.809740000000005</v>
      </c>
      <c r="P94">
        <v>-144.14534348750001</v>
      </c>
      <c r="Q94">
        <f t="shared" si="8"/>
        <v>-187.95508348750002</v>
      </c>
      <c r="S94">
        <v>540.33322415138798</v>
      </c>
      <c r="T94">
        <v>434.73769858755998</v>
      </c>
      <c r="U94">
        <f t="shared" si="9"/>
        <v>975.07092273894796</v>
      </c>
    </row>
    <row r="95" spans="3:21" x14ac:dyDescent="0.2">
      <c r="C95">
        <v>1201.05</v>
      </c>
      <c r="D95">
        <v>508.04999999999995</v>
      </c>
      <c r="E95">
        <f t="shared" si="5"/>
        <v>1709.1</v>
      </c>
      <c r="G95">
        <v>3387</v>
      </c>
      <c r="H95">
        <v>3620</v>
      </c>
      <c r="I95">
        <v>8007</v>
      </c>
      <c r="J95">
        <v>8007</v>
      </c>
      <c r="L95">
        <f t="shared" si="6"/>
        <v>11394</v>
      </c>
      <c r="M95">
        <f t="shared" si="7"/>
        <v>11627</v>
      </c>
      <c r="O95">
        <v>359.4030420593333</v>
      </c>
      <c r="P95">
        <v>-722.15548207083327</v>
      </c>
      <c r="Q95">
        <f t="shared" si="8"/>
        <v>-362.75244001149997</v>
      </c>
      <c r="S95">
        <v>1106.3137727064006</v>
      </c>
      <c r="T95">
        <v>1122.6563226359269</v>
      </c>
      <c r="U95">
        <f t="shared" si="9"/>
        <v>2228.9700953423276</v>
      </c>
    </row>
    <row r="96" spans="3:21" x14ac:dyDescent="0.2">
      <c r="C96">
        <v>1958.25</v>
      </c>
      <c r="D96">
        <v>718.8</v>
      </c>
      <c r="E96">
        <f t="shared" si="5"/>
        <v>2677.05</v>
      </c>
      <c r="G96">
        <v>4792</v>
      </c>
      <c r="H96">
        <v>7172</v>
      </c>
      <c r="I96">
        <v>13055</v>
      </c>
      <c r="J96">
        <v>12799</v>
      </c>
      <c r="L96">
        <f t="shared" si="6"/>
        <v>17847</v>
      </c>
      <c r="M96">
        <f t="shared" si="7"/>
        <v>19971</v>
      </c>
      <c r="O96">
        <v>103.40991839466653</v>
      </c>
      <c r="P96">
        <v>-214.78018144583322</v>
      </c>
      <c r="Q96">
        <f t="shared" si="8"/>
        <v>-111.37026305116669</v>
      </c>
      <c r="S96">
        <v>2023.3735822858989</v>
      </c>
      <c r="T96">
        <v>1226.2581346909294</v>
      </c>
      <c r="U96">
        <f t="shared" si="9"/>
        <v>3249.6317169768281</v>
      </c>
    </row>
    <row r="97" spans="3:21" x14ac:dyDescent="0.2">
      <c r="C97">
        <v>1607.4</v>
      </c>
      <c r="D97">
        <v>765.3</v>
      </c>
      <c r="E97">
        <f t="shared" si="5"/>
        <v>2372.6999999999998</v>
      </c>
      <c r="G97">
        <v>5102</v>
      </c>
      <c r="H97">
        <v>4962</v>
      </c>
      <c r="I97">
        <v>10716</v>
      </c>
      <c r="J97">
        <v>9993</v>
      </c>
      <c r="L97">
        <f t="shared" si="6"/>
        <v>15818</v>
      </c>
      <c r="M97">
        <f t="shared" si="7"/>
        <v>14955</v>
      </c>
      <c r="O97">
        <v>-262.25664166666661</v>
      </c>
      <c r="P97">
        <v>296.66980397083319</v>
      </c>
      <c r="Q97">
        <f t="shared" si="8"/>
        <v>34.413162304166576</v>
      </c>
      <c r="S97">
        <v>1549.9116734681129</v>
      </c>
      <c r="T97">
        <v>569.92270495911976</v>
      </c>
      <c r="U97">
        <f t="shared" si="9"/>
        <v>2119.8343784272329</v>
      </c>
    </row>
    <row r="98" spans="3:21" x14ac:dyDescent="0.2">
      <c r="C98">
        <v>2672.25</v>
      </c>
      <c r="D98">
        <v>692.09999999999991</v>
      </c>
      <c r="E98">
        <f t="shared" si="5"/>
        <v>3364.35</v>
      </c>
      <c r="G98">
        <v>4614</v>
      </c>
      <c r="H98">
        <v>5216</v>
      </c>
      <c r="I98">
        <v>17815</v>
      </c>
      <c r="J98">
        <v>17174</v>
      </c>
      <c r="L98">
        <f t="shared" si="6"/>
        <v>22429</v>
      </c>
      <c r="M98">
        <f t="shared" si="7"/>
        <v>22390</v>
      </c>
      <c r="O98">
        <v>569.46666666666681</v>
      </c>
      <c r="P98">
        <v>-359.42724836249988</v>
      </c>
      <c r="Q98">
        <f t="shared" si="8"/>
        <v>210.03941830416693</v>
      </c>
      <c r="S98">
        <v>2339.4020722502701</v>
      </c>
      <c r="T98">
        <v>1033.0201324958284</v>
      </c>
      <c r="U98">
        <f t="shared" si="9"/>
        <v>3372.4222047460985</v>
      </c>
    </row>
    <row r="99" spans="3:21" x14ac:dyDescent="0.2">
      <c r="C99">
        <v>1659</v>
      </c>
      <c r="D99">
        <v>753</v>
      </c>
      <c r="E99">
        <f t="shared" si="5"/>
        <v>2412</v>
      </c>
      <c r="G99">
        <v>5020</v>
      </c>
      <c r="H99">
        <v>3869</v>
      </c>
      <c r="I99">
        <v>11060</v>
      </c>
      <c r="J99">
        <v>9743</v>
      </c>
      <c r="L99">
        <f t="shared" si="6"/>
        <v>16080</v>
      </c>
      <c r="M99">
        <f t="shared" si="7"/>
        <v>13612</v>
      </c>
      <c r="O99">
        <v>-108.92101241299997</v>
      </c>
      <c r="P99">
        <v>23.398108387500088</v>
      </c>
      <c r="Q99">
        <f t="shared" si="8"/>
        <v>-85.522904025499884</v>
      </c>
      <c r="S99">
        <v>1503.4664387812913</v>
      </c>
      <c r="T99">
        <v>597.0349312897556</v>
      </c>
      <c r="U99">
        <f t="shared" si="9"/>
        <v>2100.5013700710469</v>
      </c>
    </row>
    <row r="100" spans="3:21" x14ac:dyDescent="0.2">
      <c r="C100">
        <v>1789.95</v>
      </c>
      <c r="D100">
        <v>1086</v>
      </c>
      <c r="E100">
        <f t="shared" si="5"/>
        <v>2875.95</v>
      </c>
      <c r="G100">
        <v>7240</v>
      </c>
      <c r="H100">
        <v>7108</v>
      </c>
      <c r="I100">
        <v>11933</v>
      </c>
      <c r="J100">
        <v>11316</v>
      </c>
      <c r="L100">
        <f t="shared" si="6"/>
        <v>19173</v>
      </c>
      <c r="M100">
        <f t="shared" si="7"/>
        <v>18424</v>
      </c>
      <c r="O100">
        <v>-77.440032706333341</v>
      </c>
      <c r="P100">
        <v>-79.486603816666559</v>
      </c>
      <c r="Q100">
        <f t="shared" si="8"/>
        <v>-156.9266365229999</v>
      </c>
      <c r="S100">
        <v>1622.7444650060906</v>
      </c>
      <c r="T100">
        <v>1065.4823829274424</v>
      </c>
      <c r="U100">
        <f t="shared" si="9"/>
        <v>2688.226847933533</v>
      </c>
    </row>
    <row r="101" spans="3:21" x14ac:dyDescent="0.2">
      <c r="C101">
        <v>2094.4499999999998</v>
      </c>
      <c r="D101">
        <v>1413</v>
      </c>
      <c r="E101">
        <f t="shared" si="5"/>
        <v>3507.45</v>
      </c>
      <c r="G101">
        <v>9420</v>
      </c>
      <c r="H101">
        <v>9420</v>
      </c>
      <c r="I101">
        <v>13963</v>
      </c>
      <c r="J101">
        <v>13963</v>
      </c>
      <c r="L101">
        <f t="shared" si="6"/>
        <v>23383</v>
      </c>
      <c r="M101">
        <f t="shared" si="7"/>
        <v>23383</v>
      </c>
      <c r="O101">
        <v>-815.02646110533351</v>
      </c>
      <c r="P101">
        <v>790.5522864791667</v>
      </c>
      <c r="Q101">
        <f t="shared" si="8"/>
        <v>-24.474174626166814</v>
      </c>
      <c r="S101">
        <v>2978.9448773941976</v>
      </c>
      <c r="T101">
        <v>655.65503501484625</v>
      </c>
      <c r="U101">
        <f t="shared" si="9"/>
        <v>3634.599912409044</v>
      </c>
    </row>
    <row r="102" spans="3:21" x14ac:dyDescent="0.2">
      <c r="C102">
        <v>1176</v>
      </c>
      <c r="D102">
        <v>479.4</v>
      </c>
      <c r="E102">
        <f t="shared" si="5"/>
        <v>1655.4</v>
      </c>
      <c r="G102">
        <v>3196</v>
      </c>
      <c r="H102">
        <v>3279</v>
      </c>
      <c r="I102">
        <v>7840</v>
      </c>
      <c r="J102">
        <v>7739</v>
      </c>
      <c r="L102">
        <f t="shared" si="6"/>
        <v>11036</v>
      </c>
      <c r="M102">
        <f t="shared" si="7"/>
        <v>11018</v>
      </c>
      <c r="O102">
        <v>-129.14095364966676</v>
      </c>
      <c r="P102">
        <v>-15.975030575000034</v>
      </c>
      <c r="Q102">
        <f t="shared" si="8"/>
        <v>-145.11598422466679</v>
      </c>
      <c r="S102">
        <v>1190.114215235405</v>
      </c>
      <c r="T102">
        <v>502.94348909020852</v>
      </c>
      <c r="U102">
        <f t="shared" si="9"/>
        <v>1693.0577043256135</v>
      </c>
    </row>
    <row r="103" spans="3:21" x14ac:dyDescent="0.2">
      <c r="C103">
        <v>265.2</v>
      </c>
      <c r="D103">
        <v>125.1</v>
      </c>
      <c r="E103">
        <f t="shared" si="5"/>
        <v>390.29999999999995</v>
      </c>
      <c r="G103">
        <v>834</v>
      </c>
      <c r="H103">
        <v>767</v>
      </c>
      <c r="I103">
        <v>1768</v>
      </c>
      <c r="J103">
        <v>1443</v>
      </c>
      <c r="L103">
        <f t="shared" si="6"/>
        <v>2602</v>
      </c>
      <c r="M103">
        <f t="shared" si="7"/>
        <v>2210</v>
      </c>
      <c r="O103">
        <v>72.413414166666669</v>
      </c>
      <c r="P103">
        <v>18.389049999999997</v>
      </c>
      <c r="Q103">
        <f t="shared" si="8"/>
        <v>90.802464166666667</v>
      </c>
      <c r="S103">
        <v>225.57360054065009</v>
      </c>
      <c r="T103">
        <v>111.69518745169643</v>
      </c>
      <c r="U103">
        <f t="shared" si="9"/>
        <v>337.26878799234652</v>
      </c>
    </row>
    <row r="104" spans="3:21" x14ac:dyDescent="0.2">
      <c r="C104">
        <v>25318.050000000003</v>
      </c>
      <c r="D104">
        <v>12001.800000000001</v>
      </c>
      <c r="E104">
        <f t="shared" si="5"/>
        <v>37319.850000000006</v>
      </c>
      <c r="G104">
        <v>80012</v>
      </c>
      <c r="H104">
        <v>78473</v>
      </c>
      <c r="I104">
        <v>168787</v>
      </c>
      <c r="J104">
        <v>159633</v>
      </c>
      <c r="L104">
        <f t="shared" si="6"/>
        <v>248799</v>
      </c>
      <c r="M104">
        <f t="shared" si="7"/>
        <v>238106</v>
      </c>
      <c r="O104">
        <v>-354.52160269499984</v>
      </c>
      <c r="P104">
        <v>662.35635205833353</v>
      </c>
      <c r="Q104">
        <f t="shared" si="8"/>
        <v>307.83474936333369</v>
      </c>
      <c r="S104">
        <v>25105.510777911801</v>
      </c>
      <c r="T104">
        <v>11691.090662339169</v>
      </c>
      <c r="U104">
        <f t="shared" si="9"/>
        <v>36796.601440250968</v>
      </c>
    </row>
    <row r="109" spans="3:21" x14ac:dyDescent="0.2">
      <c r="C109">
        <v>283.25</v>
      </c>
      <c r="D109">
        <v>132.89999999999998</v>
      </c>
      <c r="E109">
        <f>SUM(C109:D109)</f>
        <v>416.15</v>
      </c>
      <c r="G109">
        <v>55.687164939264065</v>
      </c>
      <c r="H109">
        <v>118.66317281688168</v>
      </c>
      <c r="I109">
        <f>G109+H109</f>
        <v>174.35033775614573</v>
      </c>
    </row>
    <row r="110" spans="3:21" x14ac:dyDescent="0.2">
      <c r="C110">
        <v>894.81</v>
      </c>
      <c r="D110">
        <v>366.19</v>
      </c>
      <c r="E110">
        <f t="shared" ref="E110:E130" si="10">SUM(C110:D110)</f>
        <v>1261</v>
      </c>
      <c r="G110">
        <v>461.01875858708547</v>
      </c>
      <c r="H110">
        <v>156.62387480268328</v>
      </c>
      <c r="I110">
        <f t="shared" ref="I110:I130" si="11">G110+H110</f>
        <v>617.64263338976878</v>
      </c>
    </row>
    <row r="111" spans="3:21" x14ac:dyDescent="0.2">
      <c r="C111">
        <v>668.34</v>
      </c>
      <c r="D111">
        <v>327.18</v>
      </c>
      <c r="E111">
        <f t="shared" si="10"/>
        <v>995.52</v>
      </c>
      <c r="G111">
        <v>289.94676976219307</v>
      </c>
      <c r="H111">
        <v>189.21572011438391</v>
      </c>
      <c r="I111">
        <f t="shared" si="11"/>
        <v>479.16248987657696</v>
      </c>
    </row>
    <row r="112" spans="3:21" x14ac:dyDescent="0.2">
      <c r="C112">
        <v>1203.0899999999999</v>
      </c>
      <c r="D112">
        <v>625.55999999999995</v>
      </c>
      <c r="E112">
        <f t="shared" si="10"/>
        <v>1828.6499999999999</v>
      </c>
      <c r="G112">
        <v>602.01843087750456</v>
      </c>
      <c r="H112">
        <v>128.75963413014972</v>
      </c>
      <c r="I112">
        <f t="shared" si="11"/>
        <v>730.77806500765428</v>
      </c>
    </row>
    <row r="113" spans="3:9" x14ac:dyDescent="0.2">
      <c r="C113">
        <v>663</v>
      </c>
      <c r="D113">
        <v>257</v>
      </c>
      <c r="E113">
        <f t="shared" si="10"/>
        <v>920</v>
      </c>
      <c r="G113">
        <v>330.17994799989839</v>
      </c>
      <c r="H113">
        <v>277.56310767189166</v>
      </c>
      <c r="I113">
        <f t="shared" si="11"/>
        <v>607.74305567178999</v>
      </c>
    </row>
    <row r="114" spans="3:9" x14ac:dyDescent="0.2">
      <c r="C114">
        <v>156.51999999999998</v>
      </c>
      <c r="D114">
        <v>136.48000000000002</v>
      </c>
      <c r="E114">
        <f t="shared" si="10"/>
        <v>293</v>
      </c>
      <c r="G114">
        <v>514.41338601517509</v>
      </c>
      <c r="H114">
        <v>341.47395905650626</v>
      </c>
      <c r="I114">
        <f t="shared" si="11"/>
        <v>855.88734507168135</v>
      </c>
    </row>
    <row r="115" spans="3:9" x14ac:dyDescent="0.2">
      <c r="C115">
        <v>492.98</v>
      </c>
      <c r="D115">
        <v>253.44</v>
      </c>
      <c r="E115">
        <f t="shared" si="10"/>
        <v>746.42000000000007</v>
      </c>
      <c r="G115">
        <v>366.60204882306181</v>
      </c>
      <c r="H115">
        <v>161.52123338578969</v>
      </c>
      <c r="I115">
        <f t="shared" si="11"/>
        <v>528.12328220885149</v>
      </c>
    </row>
    <row r="116" spans="3:9" x14ac:dyDescent="0.2">
      <c r="C116">
        <v>285.70499999999998</v>
      </c>
      <c r="D116">
        <v>106.52500000000001</v>
      </c>
      <c r="E116">
        <f t="shared" si="10"/>
        <v>392.23</v>
      </c>
      <c r="G116">
        <v>268.17058427510983</v>
      </c>
      <c r="H116">
        <v>104.63345995030872</v>
      </c>
      <c r="I116">
        <f t="shared" si="11"/>
        <v>372.80404422541858</v>
      </c>
    </row>
    <row r="117" spans="3:9" x14ac:dyDescent="0.2">
      <c r="C117">
        <v>790.64</v>
      </c>
      <c r="D117">
        <v>483.5</v>
      </c>
      <c r="E117">
        <f t="shared" si="10"/>
        <v>1274.1399999999999</v>
      </c>
      <c r="G117">
        <v>207.96002097829523</v>
      </c>
      <c r="H117">
        <v>363.50177811289996</v>
      </c>
      <c r="I117">
        <f t="shared" si="11"/>
        <v>571.46179909119519</v>
      </c>
    </row>
    <row r="118" spans="3:9" x14ac:dyDescent="0.2">
      <c r="C118">
        <v>529.053</v>
      </c>
      <c r="D118">
        <v>398.875</v>
      </c>
      <c r="E118">
        <f t="shared" si="10"/>
        <v>927.928</v>
      </c>
      <c r="G118">
        <v>328.08026251469522</v>
      </c>
      <c r="H118">
        <v>95.516907605687948</v>
      </c>
      <c r="I118">
        <f t="shared" si="11"/>
        <v>423.59717012038317</v>
      </c>
    </row>
    <row r="119" spans="3:9" x14ac:dyDescent="0.2">
      <c r="C119">
        <v>438.87</v>
      </c>
      <c r="D119">
        <v>224.13</v>
      </c>
      <c r="E119">
        <f t="shared" si="10"/>
        <v>663</v>
      </c>
      <c r="G119">
        <v>172.37767887847934</v>
      </c>
      <c r="H119">
        <v>191.74878852784008</v>
      </c>
      <c r="I119">
        <f t="shared" si="11"/>
        <v>364.12646740631942</v>
      </c>
    </row>
    <row r="120" spans="3:9" x14ac:dyDescent="0.2">
      <c r="C120">
        <v>223</v>
      </c>
      <c r="D120">
        <v>196</v>
      </c>
      <c r="E120">
        <f t="shared" si="10"/>
        <v>419</v>
      </c>
      <c r="G120">
        <v>273.52348415138795</v>
      </c>
      <c r="H120">
        <v>94.59235510005999</v>
      </c>
      <c r="I120">
        <f t="shared" si="11"/>
        <v>368.11583925144794</v>
      </c>
    </row>
    <row r="121" spans="3:9" x14ac:dyDescent="0.2">
      <c r="C121">
        <v>840.73</v>
      </c>
      <c r="D121">
        <v>380.1</v>
      </c>
      <c r="E121">
        <f t="shared" si="10"/>
        <v>1220.83</v>
      </c>
      <c r="G121">
        <v>624.98681476573381</v>
      </c>
      <c r="H121">
        <v>20.400840565093631</v>
      </c>
      <c r="I121">
        <f t="shared" si="11"/>
        <v>645.38765533082744</v>
      </c>
    </row>
    <row r="122" spans="3:9" x14ac:dyDescent="0.2">
      <c r="C122">
        <v>1343.9</v>
      </c>
      <c r="D122">
        <v>783.06</v>
      </c>
      <c r="E122">
        <f t="shared" si="10"/>
        <v>2126.96</v>
      </c>
      <c r="G122">
        <v>782.88350068056559</v>
      </c>
      <c r="H122">
        <v>228.41795324509616</v>
      </c>
      <c r="I122">
        <f t="shared" si="11"/>
        <v>1011.3014539256617</v>
      </c>
    </row>
    <row r="123" spans="3:9" x14ac:dyDescent="0.2">
      <c r="C123">
        <v>1035.69</v>
      </c>
      <c r="D123">
        <v>497.41500000000002</v>
      </c>
      <c r="E123">
        <f t="shared" si="10"/>
        <v>1533.105</v>
      </c>
      <c r="G123">
        <v>251.96503180144629</v>
      </c>
      <c r="H123">
        <v>369.17750892995286</v>
      </c>
      <c r="I123">
        <f t="shared" si="11"/>
        <v>621.14254073139909</v>
      </c>
    </row>
    <row r="124" spans="3:9" x14ac:dyDescent="0.2">
      <c r="C124">
        <v>1820.4299999999998</v>
      </c>
      <c r="D124">
        <v>537.77</v>
      </c>
      <c r="E124">
        <f t="shared" si="10"/>
        <v>2358.1999999999998</v>
      </c>
      <c r="G124">
        <v>1088.4387389169365</v>
      </c>
      <c r="H124">
        <v>135.82288413332864</v>
      </c>
      <c r="I124">
        <f t="shared" si="11"/>
        <v>1224.2616230502651</v>
      </c>
    </row>
    <row r="125" spans="3:9" x14ac:dyDescent="0.2">
      <c r="C125">
        <v>1023.0150000000001</v>
      </c>
      <c r="D125">
        <v>406.25</v>
      </c>
      <c r="E125">
        <f t="shared" si="10"/>
        <v>1429.2650000000001</v>
      </c>
      <c r="G125">
        <v>371.53042636829133</v>
      </c>
      <c r="H125">
        <v>214.18303967725569</v>
      </c>
      <c r="I125">
        <f t="shared" si="11"/>
        <v>585.71346604554697</v>
      </c>
    </row>
    <row r="126" spans="3:9" x14ac:dyDescent="0.2">
      <c r="C126">
        <v>1188.1500000000001</v>
      </c>
      <c r="D126">
        <v>786.16000000000008</v>
      </c>
      <c r="E126">
        <f t="shared" si="10"/>
        <v>1974.3100000000002</v>
      </c>
      <c r="G126">
        <v>357.15443229975722</v>
      </c>
      <c r="H126">
        <v>199.83577911077572</v>
      </c>
      <c r="I126">
        <f t="shared" si="11"/>
        <v>556.99021141053299</v>
      </c>
    </row>
    <row r="127" spans="3:9" x14ac:dyDescent="0.2">
      <c r="C127">
        <v>1675.75</v>
      </c>
      <c r="D127">
        <v>1030.4000000000001</v>
      </c>
      <c r="E127">
        <f t="shared" si="10"/>
        <v>2706.15</v>
      </c>
      <c r="G127">
        <v>488.16841628886414</v>
      </c>
      <c r="H127">
        <v>415.80732149401291</v>
      </c>
      <c r="I127">
        <f t="shared" si="11"/>
        <v>903.9757377828771</v>
      </c>
    </row>
    <row r="128" spans="3:9" x14ac:dyDescent="0.2">
      <c r="C128">
        <v>812.6</v>
      </c>
      <c r="D128">
        <v>344.3</v>
      </c>
      <c r="E128">
        <f t="shared" si="10"/>
        <v>1156.9000000000001</v>
      </c>
      <c r="G128">
        <v>248.37326158573825</v>
      </c>
      <c r="H128">
        <v>142.6684585152085</v>
      </c>
      <c r="I128">
        <f t="shared" si="11"/>
        <v>391.04172010094675</v>
      </c>
    </row>
    <row r="129" spans="3:9" x14ac:dyDescent="0.2">
      <c r="C129">
        <v>148.62</v>
      </c>
      <c r="D129">
        <v>80.28</v>
      </c>
      <c r="E129">
        <f t="shared" si="10"/>
        <v>228.9</v>
      </c>
      <c r="G129">
        <v>149.36701470731674</v>
      </c>
      <c r="H129">
        <v>49.804237451696416</v>
      </c>
      <c r="I129">
        <f t="shared" si="11"/>
        <v>199.17125215901316</v>
      </c>
    </row>
    <row r="130" spans="3:9" x14ac:dyDescent="0.2">
      <c r="C130">
        <v>16518.143</v>
      </c>
      <c r="D130">
        <v>8353.5149999999994</v>
      </c>
      <c r="E130">
        <f t="shared" si="10"/>
        <v>24871.657999999999</v>
      </c>
      <c r="G130">
        <v>8232.8461752168005</v>
      </c>
      <c r="H130">
        <v>3999.9320143975033</v>
      </c>
      <c r="I130">
        <f t="shared" si="11"/>
        <v>12232.778189614304</v>
      </c>
    </row>
  </sheetData>
  <mergeCells count="8">
    <mergeCell ref="B19:C19"/>
    <mergeCell ref="B20:C20"/>
    <mergeCell ref="D3:F3"/>
    <mergeCell ref="B4:C4"/>
    <mergeCell ref="B7:E7"/>
    <mergeCell ref="B11:E11"/>
    <mergeCell ref="B15:F15"/>
    <mergeCell ref="B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29"/>
  <sheetViews>
    <sheetView topLeftCell="A13" workbookViewId="0">
      <selection activeCell="G19" sqref="G19:I29"/>
    </sheetView>
  </sheetViews>
  <sheetFormatPr defaultRowHeight="12.75" x14ac:dyDescent="0.2"/>
  <cols>
    <col min="5" max="5" width="9.28515625" bestFit="1" customWidth="1"/>
    <col min="6" max="6" width="9.42578125" bestFit="1" customWidth="1"/>
    <col min="8" max="8" width="12" bestFit="1" customWidth="1"/>
    <col min="9" max="9" width="9.5703125" bestFit="1" customWidth="1"/>
  </cols>
  <sheetData>
    <row r="5" spans="4:10" ht="13.5" thickBot="1" x14ac:dyDescent="0.25"/>
    <row r="6" spans="4:10" ht="29.25" thickBot="1" x14ac:dyDescent="0.25">
      <c r="D6" s="10" t="s">
        <v>196</v>
      </c>
      <c r="E6" s="11" t="s">
        <v>197</v>
      </c>
      <c r="F6" s="11" t="s">
        <v>198</v>
      </c>
      <c r="I6" s="22" t="s">
        <v>197</v>
      </c>
      <c r="J6" s="22" t="s">
        <v>198</v>
      </c>
    </row>
    <row r="7" spans="4:10" ht="30" thickTop="1" thickBot="1" x14ac:dyDescent="0.25">
      <c r="D7" s="12" t="s">
        <v>199</v>
      </c>
      <c r="E7" s="13">
        <v>83435</v>
      </c>
      <c r="F7" s="13">
        <v>83809</v>
      </c>
      <c r="H7">
        <v>83809</v>
      </c>
      <c r="I7" s="9">
        <f>E7/H7*100</f>
        <v>99.553747210920065</v>
      </c>
      <c r="J7" s="21">
        <f>F7/H7*100</f>
        <v>100</v>
      </c>
    </row>
    <row r="8" spans="4:10" ht="29.25" thickBot="1" x14ac:dyDescent="0.25">
      <c r="D8" s="14" t="s">
        <v>200</v>
      </c>
      <c r="E8" s="15">
        <v>154</v>
      </c>
      <c r="F8" s="15">
        <v>148</v>
      </c>
      <c r="H8">
        <v>161</v>
      </c>
      <c r="I8" s="9">
        <f t="shared" ref="I8:I16" si="0">E8/H8*100</f>
        <v>95.652173913043484</v>
      </c>
      <c r="J8" s="21">
        <f t="shared" ref="J8:J16" si="1">F8/H8*100</f>
        <v>91.925465838509311</v>
      </c>
    </row>
    <row r="9" spans="4:10" ht="43.5" thickBot="1" x14ac:dyDescent="0.25">
      <c r="D9" s="12" t="s">
        <v>201</v>
      </c>
      <c r="E9" s="13">
        <v>8640855</v>
      </c>
      <c r="F9" s="16">
        <v>11907155</v>
      </c>
      <c r="H9">
        <v>12417750</v>
      </c>
      <c r="I9" s="9">
        <f t="shared" si="0"/>
        <v>69.58470737452437</v>
      </c>
      <c r="J9" s="21">
        <f t="shared" si="1"/>
        <v>95.888184252380654</v>
      </c>
    </row>
    <row r="10" spans="4:10" ht="29.25" thickBot="1" x14ac:dyDescent="0.25">
      <c r="D10" s="14" t="s">
        <v>202</v>
      </c>
      <c r="E10" s="15">
        <v>238863</v>
      </c>
      <c r="F10" s="15">
        <v>238106</v>
      </c>
      <c r="H10" s="19">
        <v>248799</v>
      </c>
      <c r="I10" s="9">
        <f t="shared" si="0"/>
        <v>96.006414816779809</v>
      </c>
      <c r="J10" s="21">
        <f t="shared" si="1"/>
        <v>95.702153143702347</v>
      </c>
    </row>
    <row r="11" spans="4:10" ht="43.5" thickBot="1" x14ac:dyDescent="0.25">
      <c r="D11" s="12" t="s">
        <v>203</v>
      </c>
      <c r="E11" s="13">
        <v>25776.3</v>
      </c>
      <c r="F11" s="13">
        <v>24871.66</v>
      </c>
      <c r="H11">
        <v>37319.850000000006</v>
      </c>
      <c r="I11" s="9">
        <f t="shared" si="0"/>
        <v>69.068605581212125</v>
      </c>
      <c r="J11" s="21">
        <f t="shared" si="1"/>
        <v>66.644587263882343</v>
      </c>
    </row>
    <row r="12" spans="4:10" ht="43.5" thickBot="1" x14ac:dyDescent="0.25">
      <c r="D12" s="14" t="s">
        <v>204</v>
      </c>
      <c r="E12" s="15">
        <v>102027</v>
      </c>
      <c r="F12" s="15">
        <v>84421.27</v>
      </c>
      <c r="H12" s="20">
        <v>134425.16380820001</v>
      </c>
      <c r="I12" s="9">
        <f t="shared" si="0"/>
        <v>75.898735853931171</v>
      </c>
      <c r="J12" s="21">
        <f t="shared" si="1"/>
        <v>62.8016865357543</v>
      </c>
    </row>
    <row r="13" spans="4:10" ht="43.5" thickBot="1" x14ac:dyDescent="0.25">
      <c r="D13" s="12" t="s">
        <v>205</v>
      </c>
      <c r="E13" s="13">
        <v>162956</v>
      </c>
      <c r="F13" s="16">
        <v>84421.278000000006</v>
      </c>
      <c r="H13">
        <v>330452.29849999998</v>
      </c>
      <c r="I13" s="9">
        <f t="shared" si="0"/>
        <v>49.313017564016128</v>
      </c>
      <c r="J13" s="21">
        <f t="shared" si="1"/>
        <v>25.547190436625154</v>
      </c>
    </row>
    <row r="14" spans="4:10" ht="29.25" thickBot="1" x14ac:dyDescent="0.25">
      <c r="D14" s="14" t="s">
        <v>206</v>
      </c>
      <c r="E14" s="15">
        <v>78671</v>
      </c>
      <c r="F14" s="17">
        <v>83709</v>
      </c>
      <c r="H14" s="17">
        <v>83709</v>
      </c>
      <c r="I14" s="9">
        <f t="shared" si="0"/>
        <v>93.981531257093025</v>
      </c>
      <c r="J14" s="21">
        <f t="shared" si="1"/>
        <v>100</v>
      </c>
    </row>
    <row r="15" spans="4:10" ht="29.25" thickBot="1" x14ac:dyDescent="0.25">
      <c r="D15" s="12" t="s">
        <v>207</v>
      </c>
      <c r="E15" s="13">
        <v>78752</v>
      </c>
      <c r="F15" s="18">
        <v>83189</v>
      </c>
      <c r="H15" s="18">
        <v>83189</v>
      </c>
      <c r="I15" s="9">
        <f t="shared" si="0"/>
        <v>94.666362139225129</v>
      </c>
      <c r="J15" s="21">
        <f t="shared" si="1"/>
        <v>100</v>
      </c>
    </row>
    <row r="16" spans="4:10" ht="15" thickBot="1" x14ac:dyDescent="0.25">
      <c r="D16" s="14" t="s">
        <v>208</v>
      </c>
      <c r="E16" s="15">
        <v>9974</v>
      </c>
      <c r="F16" s="15">
        <v>22109</v>
      </c>
      <c r="H16" s="15">
        <v>22109</v>
      </c>
      <c r="I16" s="9">
        <f t="shared" si="0"/>
        <v>45.112849970600209</v>
      </c>
      <c r="J16" s="21">
        <f t="shared" si="1"/>
        <v>100</v>
      </c>
    </row>
    <row r="19" spans="7:9" x14ac:dyDescent="0.2">
      <c r="G19" t="s">
        <v>196</v>
      </c>
      <c r="H19" t="s">
        <v>197</v>
      </c>
      <c r="I19" t="s">
        <v>198</v>
      </c>
    </row>
    <row r="20" spans="7:9" x14ac:dyDescent="0.2">
      <c r="G20" t="s">
        <v>199</v>
      </c>
      <c r="H20" s="9">
        <v>99.553747210920065</v>
      </c>
      <c r="I20" s="9">
        <v>100</v>
      </c>
    </row>
    <row r="21" spans="7:9" x14ac:dyDescent="0.2">
      <c r="G21" t="s">
        <v>200</v>
      </c>
      <c r="H21" s="9">
        <v>95.652173913043484</v>
      </c>
      <c r="I21" s="9">
        <v>91.925465838509311</v>
      </c>
    </row>
    <row r="22" spans="7:9" x14ac:dyDescent="0.2">
      <c r="G22" t="s">
        <v>201</v>
      </c>
      <c r="H22" s="9">
        <v>69.58470737452437</v>
      </c>
      <c r="I22" s="9">
        <v>95.888184252380654</v>
      </c>
    </row>
    <row r="23" spans="7:9" x14ac:dyDescent="0.2">
      <c r="G23" t="s">
        <v>202</v>
      </c>
      <c r="H23" s="9">
        <v>96.006414816779809</v>
      </c>
      <c r="I23" s="9">
        <v>95.702153143702347</v>
      </c>
    </row>
    <row r="24" spans="7:9" x14ac:dyDescent="0.2">
      <c r="G24" t="s">
        <v>203</v>
      </c>
      <c r="H24" s="9">
        <v>69.068605581212125</v>
      </c>
      <c r="I24" s="9">
        <v>66.644587263882343</v>
      </c>
    </row>
    <row r="25" spans="7:9" x14ac:dyDescent="0.2">
      <c r="G25" t="s">
        <v>204</v>
      </c>
      <c r="H25" s="9">
        <v>75.898735853931171</v>
      </c>
      <c r="I25" s="9">
        <v>62.8016865357543</v>
      </c>
    </row>
    <row r="26" spans="7:9" x14ac:dyDescent="0.2">
      <c r="G26" t="s">
        <v>205</v>
      </c>
      <c r="H26" s="9">
        <v>49.313017564016128</v>
      </c>
      <c r="I26" s="9">
        <v>25.547190436625154</v>
      </c>
    </row>
    <row r="27" spans="7:9" x14ac:dyDescent="0.2">
      <c r="G27" t="s">
        <v>206</v>
      </c>
      <c r="H27" s="9">
        <v>93.981531257093025</v>
      </c>
      <c r="I27" s="9">
        <v>100</v>
      </c>
    </row>
    <row r="28" spans="7:9" x14ac:dyDescent="0.2">
      <c r="G28" t="s">
        <v>207</v>
      </c>
      <c r="H28" s="9">
        <v>94.666362139225129</v>
      </c>
      <c r="I28" s="9">
        <v>100</v>
      </c>
    </row>
    <row r="29" spans="7:9" x14ac:dyDescent="0.2">
      <c r="G29" t="s">
        <v>208</v>
      </c>
      <c r="H29" s="9">
        <v>45.112849970600209</v>
      </c>
      <c r="I29" s="9">
        <v>100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96"/>
  <sheetViews>
    <sheetView topLeftCell="C129" zoomScaleSheetLayoutView="90" workbookViewId="0">
      <selection activeCell="M144" sqref="M144"/>
    </sheetView>
  </sheetViews>
  <sheetFormatPr defaultRowHeight="15" x14ac:dyDescent="0.25"/>
  <cols>
    <col min="1" max="1" width="9.140625" style="26"/>
    <col min="2" max="2" width="12.140625" style="26" customWidth="1"/>
    <col min="3" max="3" width="25.85546875" style="26" customWidth="1"/>
    <col min="4" max="4" width="22.85546875" style="26" customWidth="1"/>
    <col min="5" max="5" width="21.7109375" style="26" customWidth="1"/>
    <col min="6" max="6" width="21.140625" style="26" customWidth="1"/>
    <col min="7" max="7" width="17" style="26" customWidth="1"/>
    <col min="8" max="8" width="14.28515625" style="26" customWidth="1"/>
    <col min="9" max="9" width="20.7109375" style="26" customWidth="1"/>
    <col min="10" max="10" width="13" style="26" customWidth="1"/>
    <col min="11" max="16384" width="9.140625" style="26"/>
  </cols>
  <sheetData>
    <row r="1" spans="2:9" x14ac:dyDescent="0.25">
      <c r="B1" s="452" t="s">
        <v>0</v>
      </c>
      <c r="C1" s="453"/>
      <c r="D1" s="453"/>
      <c r="E1" s="453"/>
      <c r="F1" s="453"/>
      <c r="G1" s="453"/>
      <c r="H1" s="453"/>
      <c r="I1" s="454"/>
    </row>
    <row r="2" spans="2:9" x14ac:dyDescent="0.25">
      <c r="B2" s="455" t="s">
        <v>1</v>
      </c>
      <c r="C2" s="428"/>
      <c r="D2" s="428"/>
      <c r="E2" s="428"/>
      <c r="F2" s="428"/>
      <c r="G2" s="428"/>
      <c r="H2" s="428"/>
      <c r="I2" s="456"/>
    </row>
    <row r="3" spans="2:9" x14ac:dyDescent="0.25">
      <c r="B3" s="455" t="s">
        <v>210</v>
      </c>
      <c r="C3" s="428"/>
      <c r="D3" s="428"/>
      <c r="E3" s="428"/>
      <c r="F3" s="428"/>
      <c r="G3" s="428"/>
      <c r="H3" s="428"/>
      <c r="I3" s="456"/>
    </row>
    <row r="4" spans="2:9" ht="5.25" customHeight="1" x14ac:dyDescent="0.25">
      <c r="B4" s="27"/>
      <c r="C4" s="28"/>
      <c r="D4" s="28"/>
      <c r="E4" s="28"/>
      <c r="F4" s="28"/>
      <c r="G4" s="28"/>
      <c r="H4" s="29"/>
      <c r="I4" s="30"/>
    </row>
    <row r="5" spans="2:9" x14ac:dyDescent="0.25">
      <c r="B5" s="457" t="s">
        <v>131</v>
      </c>
      <c r="C5" s="458"/>
      <c r="D5" s="458"/>
      <c r="E5" s="458"/>
      <c r="F5" s="458"/>
      <c r="G5" s="458"/>
      <c r="H5" s="458"/>
      <c r="I5" s="459"/>
    </row>
    <row r="6" spans="2:9" ht="5.25" customHeight="1" x14ac:dyDescent="0.25">
      <c r="B6" s="31"/>
      <c r="C6" s="31"/>
      <c r="D6" s="31"/>
      <c r="E6" s="31"/>
      <c r="F6" s="31"/>
      <c r="G6" s="31"/>
    </row>
    <row r="7" spans="2:9" x14ac:dyDescent="0.25">
      <c r="B7" s="432" t="s">
        <v>2</v>
      </c>
      <c r="C7" s="432"/>
      <c r="D7" s="432"/>
      <c r="E7" s="432"/>
      <c r="F7" s="432"/>
      <c r="G7" s="432"/>
      <c r="H7" s="432"/>
      <c r="I7" s="432"/>
    </row>
    <row r="8" spans="2:9" ht="4.5" customHeight="1" x14ac:dyDescent="0.25"/>
    <row r="9" spans="2:9" x14ac:dyDescent="0.25">
      <c r="B9" s="432" t="s">
        <v>211</v>
      </c>
      <c r="C9" s="432"/>
      <c r="D9" s="432"/>
      <c r="E9" s="432"/>
      <c r="F9" s="432"/>
      <c r="G9" s="432"/>
      <c r="H9" s="432"/>
      <c r="I9" s="432"/>
    </row>
    <row r="10" spans="2:9" ht="6.75" customHeight="1" x14ac:dyDescent="0.25"/>
    <row r="11" spans="2:9" x14ac:dyDescent="0.25">
      <c r="B11" s="32" t="s">
        <v>3</v>
      </c>
      <c r="C11" s="32"/>
      <c r="D11" s="32"/>
      <c r="E11" s="32"/>
      <c r="F11" s="32"/>
      <c r="G11" s="32"/>
      <c r="H11" s="32"/>
      <c r="I11" s="32"/>
    </row>
    <row r="12" spans="2:9" x14ac:dyDescent="0.25">
      <c r="B12" s="32"/>
      <c r="C12" s="32"/>
      <c r="D12" s="32"/>
      <c r="E12" s="32"/>
      <c r="F12" s="32"/>
      <c r="G12" s="32"/>
      <c r="H12" s="32"/>
      <c r="I12" s="32"/>
    </row>
    <row r="13" spans="2:9" ht="12.75" customHeight="1" x14ac:dyDescent="0.25">
      <c r="B13" s="420" t="s">
        <v>4</v>
      </c>
      <c r="C13" s="420"/>
      <c r="D13" s="33"/>
      <c r="E13" s="34"/>
      <c r="F13" s="34"/>
      <c r="G13" s="32"/>
      <c r="H13" s="32"/>
      <c r="I13" s="32"/>
    </row>
    <row r="14" spans="2:9" ht="6.75" customHeight="1" x14ac:dyDescent="0.25">
      <c r="B14" s="35"/>
      <c r="C14" s="35"/>
      <c r="D14" s="33"/>
      <c r="E14" s="34"/>
      <c r="F14" s="34"/>
      <c r="G14" s="32"/>
      <c r="H14" s="32"/>
      <c r="I14" s="32"/>
    </row>
    <row r="15" spans="2:9" ht="60" x14ac:dyDescent="0.25">
      <c r="B15" s="36" t="s">
        <v>5</v>
      </c>
      <c r="C15" s="37" t="s">
        <v>212</v>
      </c>
      <c r="D15" s="37" t="s">
        <v>224</v>
      </c>
      <c r="E15" s="37" t="s">
        <v>6</v>
      </c>
      <c r="F15" s="36" t="s">
        <v>7</v>
      </c>
      <c r="G15" s="32"/>
      <c r="H15" s="32"/>
      <c r="I15" s="32"/>
    </row>
    <row r="16" spans="2:9" ht="14.25" customHeight="1" x14ac:dyDescent="0.25">
      <c r="B16" s="38">
        <v>1</v>
      </c>
      <c r="C16" s="39">
        <v>2</v>
      </c>
      <c r="D16" s="39">
        <v>3</v>
      </c>
      <c r="E16" s="39" t="s">
        <v>8</v>
      </c>
      <c r="F16" s="38" t="s">
        <v>9</v>
      </c>
      <c r="G16" s="32"/>
      <c r="H16" s="32"/>
      <c r="I16" s="32"/>
    </row>
    <row r="17" spans="2:9" x14ac:dyDescent="0.25">
      <c r="B17" s="40" t="s">
        <v>10</v>
      </c>
      <c r="C17" s="41">
        <v>7086178</v>
      </c>
      <c r="D17" s="42">
        <v>6469128</v>
      </c>
      <c r="E17" s="43">
        <v>-617050</v>
      </c>
      <c r="F17" s="44">
        <v>-8.7077970663452145E-2</v>
      </c>
      <c r="I17" s="32"/>
    </row>
    <row r="18" spans="2:9" x14ac:dyDescent="0.25">
      <c r="B18" s="40" t="s">
        <v>20</v>
      </c>
      <c r="C18" s="41">
        <v>4820977</v>
      </c>
      <c r="D18" s="45">
        <v>4230973</v>
      </c>
      <c r="E18" s="43">
        <v>-590004</v>
      </c>
      <c r="F18" s="44">
        <v>-0.12238266226949433</v>
      </c>
      <c r="G18" s="32"/>
      <c r="H18" s="32"/>
      <c r="I18" s="32"/>
    </row>
    <row r="19" spans="2:9" x14ac:dyDescent="0.25">
      <c r="B19" s="40" t="s">
        <v>286</v>
      </c>
      <c r="C19" s="41">
        <v>31227</v>
      </c>
      <c r="D19" s="45">
        <v>28841</v>
      </c>
      <c r="E19" s="43">
        <v>-2386</v>
      </c>
      <c r="F19" s="44">
        <v>-7.6408236462036053E-2</v>
      </c>
      <c r="G19" s="32"/>
      <c r="H19" s="32"/>
      <c r="I19" s="32"/>
    </row>
    <row r="20" spans="2:9" x14ac:dyDescent="0.25">
      <c r="B20" s="40" t="s">
        <v>11</v>
      </c>
      <c r="C20" s="46">
        <v>11938382</v>
      </c>
      <c r="D20" s="47">
        <v>10728942</v>
      </c>
      <c r="E20" s="48">
        <v>-1209440</v>
      </c>
      <c r="F20" s="44">
        <v>-0.10130686051091345</v>
      </c>
    </row>
    <row r="21" spans="2:9" x14ac:dyDescent="0.25">
      <c r="H21" s="49"/>
    </row>
    <row r="22" spans="2:9" ht="15.75" customHeight="1" x14ac:dyDescent="0.25">
      <c r="B22" s="420" t="s">
        <v>12</v>
      </c>
      <c r="C22" s="420"/>
      <c r="D22" s="420"/>
      <c r="E22" s="420"/>
    </row>
    <row r="23" spans="2:9" ht="15" customHeight="1" x14ac:dyDescent="0.25">
      <c r="B23" s="50" t="s">
        <v>13</v>
      </c>
      <c r="C23" s="51">
        <v>230</v>
      </c>
      <c r="D23" s="51">
        <v>210</v>
      </c>
      <c r="E23" s="43">
        <v>-20</v>
      </c>
      <c r="F23" s="44">
        <v>-8.6956521739130432E-2</v>
      </c>
    </row>
    <row r="24" spans="2:9" ht="15" customHeight="1" x14ac:dyDescent="0.25">
      <c r="B24" s="50" t="s">
        <v>14</v>
      </c>
      <c r="C24" s="51">
        <v>230</v>
      </c>
      <c r="D24" s="51">
        <v>210</v>
      </c>
      <c r="E24" s="43">
        <v>-20</v>
      </c>
      <c r="F24" s="44">
        <v>-8.6956521739130432E-2</v>
      </c>
      <c r="H24" s="26" t="s">
        <v>15</v>
      </c>
    </row>
    <row r="25" spans="2:9" ht="18.75" customHeight="1" x14ac:dyDescent="0.25">
      <c r="B25" s="40" t="s">
        <v>63</v>
      </c>
      <c r="C25" s="52">
        <v>312</v>
      </c>
      <c r="D25" s="52">
        <v>312</v>
      </c>
      <c r="E25" s="43">
        <v>0</v>
      </c>
      <c r="F25" s="44">
        <v>0</v>
      </c>
      <c r="H25" s="49"/>
    </row>
    <row r="26" spans="2:9" ht="18.75" customHeight="1" x14ac:dyDescent="0.25">
      <c r="B26" s="53"/>
      <c r="C26" s="54"/>
      <c r="D26" s="54"/>
      <c r="E26" s="55"/>
      <c r="F26" s="56"/>
      <c r="H26" s="49"/>
    </row>
    <row r="27" spans="2:9" x14ac:dyDescent="0.25">
      <c r="B27" s="420" t="s">
        <v>16</v>
      </c>
      <c r="C27" s="420"/>
      <c r="D27" s="420"/>
      <c r="E27" s="420"/>
      <c r="F27" s="420"/>
    </row>
    <row r="28" spans="2:9" x14ac:dyDescent="0.25">
      <c r="B28" s="419" t="s">
        <v>213</v>
      </c>
      <c r="C28" s="419"/>
      <c r="D28" s="419"/>
      <c r="E28" s="419"/>
      <c r="F28" s="57"/>
    </row>
    <row r="29" spans="2:9" ht="15.75" customHeight="1" x14ac:dyDescent="0.25">
      <c r="B29" s="420" t="s">
        <v>214</v>
      </c>
      <c r="C29" s="420"/>
      <c r="D29" s="420"/>
      <c r="E29" s="420"/>
      <c r="F29" s="420"/>
      <c r="G29" s="420"/>
    </row>
    <row r="30" spans="2:9" ht="45" x14ac:dyDescent="0.25">
      <c r="B30" s="37" t="s">
        <v>5</v>
      </c>
      <c r="C30" s="37" t="s">
        <v>17</v>
      </c>
      <c r="D30" s="37" t="s">
        <v>18</v>
      </c>
      <c r="E30" s="37" t="s">
        <v>19</v>
      </c>
      <c r="F30" s="58" t="s">
        <v>7</v>
      </c>
    </row>
    <row r="31" spans="2:9" x14ac:dyDescent="0.25">
      <c r="B31" s="59" t="s">
        <v>13</v>
      </c>
      <c r="C31" s="60">
        <v>1629820940</v>
      </c>
      <c r="D31" s="61">
        <v>1356377243</v>
      </c>
      <c r="E31" s="43">
        <v>-273443697</v>
      </c>
      <c r="F31" s="44">
        <v>-0.16777529990503129</v>
      </c>
      <c r="H31" s="26" t="s">
        <v>15</v>
      </c>
    </row>
    <row r="32" spans="2:9" x14ac:dyDescent="0.25">
      <c r="B32" s="59" t="s">
        <v>20</v>
      </c>
      <c r="C32" s="60">
        <v>1108824710</v>
      </c>
      <c r="D32" s="60">
        <v>887283603</v>
      </c>
      <c r="E32" s="43">
        <v>-221541107</v>
      </c>
      <c r="F32" s="44">
        <v>-0.19979813310617869</v>
      </c>
    </row>
    <row r="33" spans="2:8" x14ac:dyDescent="0.25">
      <c r="B33" s="59" t="s">
        <v>63</v>
      </c>
      <c r="C33" s="60">
        <v>9742824</v>
      </c>
      <c r="D33" s="60">
        <v>8990076</v>
      </c>
      <c r="E33" s="43">
        <v>-752748</v>
      </c>
      <c r="F33" s="44">
        <v>-7.7261787752709074E-2</v>
      </c>
    </row>
    <row r="34" spans="2:8" x14ac:dyDescent="0.25">
      <c r="B34" s="62" t="s">
        <v>11</v>
      </c>
      <c r="C34" s="63">
        <v>2748388474</v>
      </c>
      <c r="D34" s="63">
        <v>2252650922</v>
      </c>
      <c r="E34" s="48">
        <v>-495737552</v>
      </c>
      <c r="F34" s="44">
        <v>-0.18037390153892779</v>
      </c>
      <c r="H34" s="26" t="s">
        <v>15</v>
      </c>
    </row>
    <row r="35" spans="2:8" ht="27" customHeight="1" x14ac:dyDescent="0.25">
      <c r="B35" s="35"/>
      <c r="C35" s="64"/>
      <c r="D35" s="35"/>
      <c r="E35" s="35"/>
      <c r="F35" s="57"/>
    </row>
    <row r="36" spans="2:8" ht="18" customHeight="1" x14ac:dyDescent="0.25">
      <c r="B36" s="420" t="s">
        <v>21</v>
      </c>
      <c r="C36" s="420"/>
      <c r="D36" s="420"/>
      <c r="E36" s="420"/>
      <c r="F36" s="420"/>
      <c r="G36" s="420"/>
      <c r="H36" s="65"/>
    </row>
    <row r="37" spans="2:8" ht="18" customHeight="1" x14ac:dyDescent="0.25">
      <c r="B37" s="419" t="s">
        <v>215</v>
      </c>
      <c r="C37" s="419"/>
      <c r="D37" s="419"/>
      <c r="E37" s="419"/>
      <c r="F37" s="419"/>
      <c r="G37" s="419"/>
      <c r="H37" s="66"/>
    </row>
    <row r="38" spans="2:8" ht="30" x14ac:dyDescent="0.25">
      <c r="B38" s="37" t="s">
        <v>22</v>
      </c>
      <c r="C38" s="37" t="s">
        <v>23</v>
      </c>
      <c r="D38" s="37" t="s">
        <v>24</v>
      </c>
      <c r="E38" s="37" t="s">
        <v>25</v>
      </c>
      <c r="F38" s="67" t="s">
        <v>26</v>
      </c>
      <c r="G38" s="37" t="s">
        <v>27</v>
      </c>
      <c r="H38" s="65"/>
    </row>
    <row r="39" spans="2:8" ht="18.75" customHeight="1" x14ac:dyDescent="0.25">
      <c r="B39" s="68" t="s">
        <v>238</v>
      </c>
      <c r="C39" s="68" t="s">
        <v>239</v>
      </c>
      <c r="D39" s="68" t="s">
        <v>240</v>
      </c>
      <c r="E39" s="68" t="s">
        <v>241</v>
      </c>
      <c r="F39" s="68" t="s">
        <v>28</v>
      </c>
      <c r="G39" s="68" t="s">
        <v>288</v>
      </c>
      <c r="H39" s="65"/>
    </row>
    <row r="40" spans="2:8" x14ac:dyDescent="0.25">
      <c r="B40" s="69">
        <v>1</v>
      </c>
      <c r="C40" s="70" t="s">
        <v>155</v>
      </c>
      <c r="D40" s="71">
        <v>1336</v>
      </c>
      <c r="E40" s="71">
        <v>1336</v>
      </c>
      <c r="F40" s="72">
        <v>0</v>
      </c>
      <c r="G40" s="73">
        <v>0</v>
      </c>
      <c r="H40" s="65"/>
    </row>
    <row r="41" spans="2:8" x14ac:dyDescent="0.25">
      <c r="B41" s="69">
        <v>2</v>
      </c>
      <c r="C41" s="70" t="s">
        <v>132</v>
      </c>
      <c r="D41" s="71">
        <v>4037</v>
      </c>
      <c r="E41" s="71">
        <v>4037</v>
      </c>
      <c r="F41" s="72">
        <v>0</v>
      </c>
      <c r="G41" s="73">
        <v>0</v>
      </c>
      <c r="H41" s="65"/>
    </row>
    <row r="42" spans="2:8" x14ac:dyDescent="0.25">
      <c r="B42" s="69">
        <v>3</v>
      </c>
      <c r="C42" s="70" t="s">
        <v>133</v>
      </c>
      <c r="D42" s="71">
        <v>3056</v>
      </c>
      <c r="E42" s="71">
        <v>3056</v>
      </c>
      <c r="F42" s="72">
        <v>0</v>
      </c>
      <c r="G42" s="73">
        <v>0</v>
      </c>
      <c r="H42" s="65"/>
    </row>
    <row r="43" spans="2:8" x14ac:dyDescent="0.25">
      <c r="B43" s="69">
        <v>4</v>
      </c>
      <c r="C43" s="70" t="s">
        <v>287</v>
      </c>
      <c r="D43" s="71">
        <v>3868</v>
      </c>
      <c r="E43" s="71">
        <v>3868</v>
      </c>
      <c r="F43" s="72">
        <v>0</v>
      </c>
      <c r="G43" s="73">
        <v>0</v>
      </c>
      <c r="H43" s="65"/>
    </row>
    <row r="44" spans="2:8" x14ac:dyDescent="0.25">
      <c r="B44" s="69">
        <v>5</v>
      </c>
      <c r="C44" s="70" t="s">
        <v>135</v>
      </c>
      <c r="D44" s="71">
        <v>2579</v>
      </c>
      <c r="E44" s="71">
        <v>2579</v>
      </c>
      <c r="F44" s="72">
        <v>0</v>
      </c>
      <c r="G44" s="73">
        <v>0</v>
      </c>
      <c r="H44" s="65"/>
    </row>
    <row r="45" spans="2:8" x14ac:dyDescent="0.25">
      <c r="B45" s="69">
        <v>6</v>
      </c>
      <c r="C45" s="70" t="s">
        <v>136</v>
      </c>
      <c r="D45" s="71">
        <v>1876</v>
      </c>
      <c r="E45" s="71">
        <v>1876</v>
      </c>
      <c r="F45" s="72">
        <v>0</v>
      </c>
      <c r="G45" s="73">
        <v>0</v>
      </c>
      <c r="H45" s="65"/>
    </row>
    <row r="46" spans="2:8" x14ac:dyDescent="0.25">
      <c r="B46" s="69">
        <v>7</v>
      </c>
      <c r="C46" s="70" t="s">
        <v>137</v>
      </c>
      <c r="D46" s="71">
        <v>2516</v>
      </c>
      <c r="E46" s="71">
        <v>2516</v>
      </c>
      <c r="F46" s="72">
        <v>0</v>
      </c>
      <c r="G46" s="73">
        <v>0</v>
      </c>
      <c r="H46" s="65"/>
    </row>
    <row r="47" spans="2:8" x14ac:dyDescent="0.25">
      <c r="B47" s="69">
        <v>8</v>
      </c>
      <c r="C47" s="70" t="s">
        <v>138</v>
      </c>
      <c r="D47" s="71">
        <v>1322</v>
      </c>
      <c r="E47" s="71">
        <v>1322</v>
      </c>
      <c r="F47" s="72">
        <v>0</v>
      </c>
      <c r="G47" s="73">
        <v>0</v>
      </c>
      <c r="H47" s="65"/>
    </row>
    <row r="48" spans="2:8" x14ac:dyDescent="0.25">
      <c r="B48" s="69">
        <v>9</v>
      </c>
      <c r="C48" s="70" t="s">
        <v>139</v>
      </c>
      <c r="D48" s="71">
        <v>3320</v>
      </c>
      <c r="E48" s="71">
        <v>3320</v>
      </c>
      <c r="F48" s="72">
        <v>0</v>
      </c>
      <c r="G48" s="73">
        <v>0</v>
      </c>
      <c r="H48" s="65"/>
    </row>
    <row r="49" spans="2:8" x14ac:dyDescent="0.25">
      <c r="B49" s="69">
        <v>10</v>
      </c>
      <c r="C49" s="70" t="s">
        <v>140</v>
      </c>
      <c r="D49" s="71">
        <v>2372</v>
      </c>
      <c r="E49" s="71">
        <v>2372</v>
      </c>
      <c r="F49" s="72">
        <v>0</v>
      </c>
      <c r="G49" s="73">
        <v>0</v>
      </c>
      <c r="H49" s="65"/>
    </row>
    <row r="50" spans="2:8" x14ac:dyDescent="0.25">
      <c r="B50" s="69">
        <v>11</v>
      </c>
      <c r="C50" s="70" t="s">
        <v>141</v>
      </c>
      <c r="D50" s="71">
        <v>1843</v>
      </c>
      <c r="E50" s="71">
        <v>1843</v>
      </c>
      <c r="F50" s="72">
        <v>0</v>
      </c>
      <c r="G50" s="73">
        <v>0</v>
      </c>
      <c r="H50" s="65"/>
    </row>
    <row r="51" spans="2:8" x14ac:dyDescent="0.25">
      <c r="B51" s="69">
        <v>12</v>
      </c>
      <c r="C51" s="70" t="s">
        <v>142</v>
      </c>
      <c r="D51" s="71">
        <v>1469</v>
      </c>
      <c r="E51" s="71">
        <v>1469</v>
      </c>
      <c r="F51" s="72">
        <v>0</v>
      </c>
      <c r="G51" s="73">
        <v>0</v>
      </c>
      <c r="H51" s="65"/>
    </row>
    <row r="52" spans="2:8" x14ac:dyDescent="0.25">
      <c r="B52" s="69">
        <v>13</v>
      </c>
      <c r="C52" s="70" t="s">
        <v>143</v>
      </c>
      <c r="D52" s="71">
        <v>2616</v>
      </c>
      <c r="E52" s="71">
        <v>2616</v>
      </c>
      <c r="F52" s="72">
        <v>0</v>
      </c>
      <c r="G52" s="73">
        <v>0</v>
      </c>
      <c r="H52" s="65"/>
    </row>
    <row r="53" spans="2:8" x14ac:dyDescent="0.25">
      <c r="B53" s="69">
        <v>14</v>
      </c>
      <c r="C53" s="70" t="s">
        <v>144</v>
      </c>
      <c r="D53" s="71">
        <v>4705</v>
      </c>
      <c r="E53" s="71">
        <v>4705</v>
      </c>
      <c r="F53" s="72">
        <v>0</v>
      </c>
      <c r="G53" s="73">
        <v>0</v>
      </c>
      <c r="H53" s="65"/>
    </row>
    <row r="54" spans="2:8" x14ac:dyDescent="0.25">
      <c r="B54" s="69">
        <v>15</v>
      </c>
      <c r="C54" s="70" t="s">
        <v>145</v>
      </c>
      <c r="D54" s="71">
        <v>4749</v>
      </c>
      <c r="E54" s="71">
        <v>4749</v>
      </c>
      <c r="F54" s="72">
        <v>0</v>
      </c>
      <c r="G54" s="73">
        <v>0</v>
      </c>
      <c r="H54" s="65"/>
    </row>
    <row r="55" spans="2:8" x14ac:dyDescent="0.25">
      <c r="B55" s="69">
        <v>16</v>
      </c>
      <c r="C55" s="70" t="s">
        <v>146</v>
      </c>
      <c r="D55" s="71">
        <v>5389</v>
      </c>
      <c r="E55" s="71">
        <v>5389</v>
      </c>
      <c r="F55" s="72">
        <v>0</v>
      </c>
      <c r="G55" s="73">
        <v>0</v>
      </c>
      <c r="H55" s="65"/>
    </row>
    <row r="56" spans="2:8" x14ac:dyDescent="0.25">
      <c r="B56" s="69">
        <v>17</v>
      </c>
      <c r="C56" s="70" t="s">
        <v>147</v>
      </c>
      <c r="D56" s="71">
        <v>3349</v>
      </c>
      <c r="E56" s="71">
        <v>3349</v>
      </c>
      <c r="F56" s="72">
        <v>0</v>
      </c>
      <c r="G56" s="73">
        <v>0</v>
      </c>
      <c r="H56" s="65"/>
    </row>
    <row r="57" spans="2:8" x14ac:dyDescent="0.25">
      <c r="B57" s="69">
        <v>18</v>
      </c>
      <c r="C57" s="70" t="s">
        <v>148</v>
      </c>
      <c r="D57" s="71">
        <v>4593</v>
      </c>
      <c r="E57" s="71">
        <v>4593</v>
      </c>
      <c r="F57" s="72">
        <v>0</v>
      </c>
      <c r="G57" s="73">
        <v>0</v>
      </c>
      <c r="H57" s="65"/>
    </row>
    <row r="58" spans="2:8" x14ac:dyDescent="0.25">
      <c r="B58" s="69">
        <v>19</v>
      </c>
      <c r="C58" s="70" t="s">
        <v>149</v>
      </c>
      <c r="D58" s="71">
        <v>4997</v>
      </c>
      <c r="E58" s="71">
        <v>4997</v>
      </c>
      <c r="F58" s="72">
        <v>0</v>
      </c>
      <c r="G58" s="73">
        <v>0</v>
      </c>
      <c r="H58" s="65"/>
    </row>
    <row r="59" spans="2:8" x14ac:dyDescent="0.25">
      <c r="B59" s="69">
        <v>20</v>
      </c>
      <c r="C59" s="70" t="s">
        <v>150</v>
      </c>
      <c r="D59" s="71">
        <v>3549</v>
      </c>
      <c r="E59" s="71">
        <v>3549</v>
      </c>
      <c r="F59" s="72">
        <v>0</v>
      </c>
      <c r="G59" s="73">
        <v>0</v>
      </c>
      <c r="H59" s="65"/>
    </row>
    <row r="60" spans="2:8" x14ac:dyDescent="0.25">
      <c r="B60" s="69">
        <v>21</v>
      </c>
      <c r="C60" s="70" t="s">
        <v>151</v>
      </c>
      <c r="D60" s="71">
        <v>685</v>
      </c>
      <c r="E60" s="71">
        <v>685</v>
      </c>
      <c r="F60" s="72">
        <v>0</v>
      </c>
      <c r="G60" s="73">
        <v>0</v>
      </c>
      <c r="H60" s="65"/>
    </row>
    <row r="61" spans="2:8" x14ac:dyDescent="0.25">
      <c r="B61" s="69">
        <v>22</v>
      </c>
      <c r="C61" s="74" t="s">
        <v>291</v>
      </c>
      <c r="D61" s="71">
        <v>1386</v>
      </c>
      <c r="E61" s="71">
        <v>1386</v>
      </c>
      <c r="F61" s="72">
        <v>0</v>
      </c>
      <c r="G61" s="73">
        <v>0</v>
      </c>
      <c r="H61" s="65"/>
    </row>
    <row r="62" spans="2:8" x14ac:dyDescent="0.25">
      <c r="B62" s="69">
        <v>23</v>
      </c>
      <c r="C62" s="74" t="s">
        <v>290</v>
      </c>
      <c r="D62" s="71">
        <v>1924</v>
      </c>
      <c r="E62" s="71">
        <v>1924</v>
      </c>
      <c r="F62" s="72">
        <v>0</v>
      </c>
      <c r="G62" s="73">
        <v>0</v>
      </c>
      <c r="H62" s="65"/>
    </row>
    <row r="63" spans="2:8" x14ac:dyDescent="0.25">
      <c r="B63" s="75">
        <v>24</v>
      </c>
      <c r="C63" s="74" t="s">
        <v>289</v>
      </c>
      <c r="D63" s="71">
        <v>0</v>
      </c>
      <c r="E63" s="71">
        <v>0</v>
      </c>
      <c r="F63" s="72">
        <v>0</v>
      </c>
      <c r="G63" s="73">
        <v>0</v>
      </c>
      <c r="H63" s="65"/>
    </row>
    <row r="64" spans="2:8" x14ac:dyDescent="0.25">
      <c r="B64" s="37"/>
      <c r="C64" s="76" t="s">
        <v>11</v>
      </c>
      <c r="D64" s="77">
        <v>67536</v>
      </c>
      <c r="E64" s="77">
        <v>67536</v>
      </c>
      <c r="F64" s="77">
        <v>0</v>
      </c>
      <c r="G64" s="44" t="e">
        <v>#DIV/0!</v>
      </c>
      <c r="H64" s="65"/>
    </row>
    <row r="65" spans="2:9" ht="36.75" customHeight="1" x14ac:dyDescent="0.25">
      <c r="B65" s="422" t="s">
        <v>292</v>
      </c>
      <c r="C65" s="422"/>
      <c r="D65" s="422"/>
      <c r="E65" s="422"/>
      <c r="F65" s="422"/>
      <c r="G65" s="422"/>
      <c r="H65" s="65"/>
    </row>
    <row r="66" spans="2:9" x14ac:dyDescent="0.25">
      <c r="B66" s="53"/>
      <c r="C66" s="78"/>
      <c r="F66" s="79"/>
      <c r="G66" s="56"/>
      <c r="H66" s="65"/>
    </row>
    <row r="67" spans="2:9" x14ac:dyDescent="0.25">
      <c r="B67" s="420" t="s">
        <v>216</v>
      </c>
      <c r="C67" s="420"/>
      <c r="D67" s="420"/>
      <c r="E67" s="420"/>
      <c r="F67" s="420"/>
      <c r="G67" s="420"/>
      <c r="H67" s="420"/>
      <c r="I67" s="420"/>
    </row>
    <row r="68" spans="2:9" ht="30" x14ac:dyDescent="0.25">
      <c r="B68" s="37" t="s">
        <v>22</v>
      </c>
      <c r="C68" s="37" t="s">
        <v>23</v>
      </c>
      <c r="D68" s="37" t="s">
        <v>24</v>
      </c>
      <c r="E68" s="37" t="s">
        <v>25</v>
      </c>
      <c r="F68" s="67" t="s">
        <v>26</v>
      </c>
      <c r="G68" s="37" t="s">
        <v>27</v>
      </c>
      <c r="H68" s="65"/>
    </row>
    <row r="69" spans="2:9" x14ac:dyDescent="0.25">
      <c r="B69" s="68" t="s">
        <v>238</v>
      </c>
      <c r="C69" s="68" t="s">
        <v>239</v>
      </c>
      <c r="D69" s="68" t="s">
        <v>240</v>
      </c>
      <c r="E69" s="68" t="s">
        <v>241</v>
      </c>
      <c r="F69" s="37" t="s">
        <v>28</v>
      </c>
      <c r="G69" s="68" t="s">
        <v>288</v>
      </c>
      <c r="H69" s="65"/>
    </row>
    <row r="70" spans="2:9" x14ac:dyDescent="0.25">
      <c r="B70" s="75">
        <v>1</v>
      </c>
      <c r="C70" s="70" t="s">
        <v>155</v>
      </c>
      <c r="D70" s="72">
        <v>0</v>
      </c>
      <c r="E70" s="72">
        <v>0</v>
      </c>
      <c r="F70" s="72">
        <v>0</v>
      </c>
      <c r="G70" s="73">
        <v>0</v>
      </c>
      <c r="H70" s="65"/>
    </row>
    <row r="71" spans="2:9" x14ac:dyDescent="0.25">
      <c r="B71" s="75">
        <v>2</v>
      </c>
      <c r="C71" s="70" t="s">
        <v>132</v>
      </c>
      <c r="D71" s="72">
        <v>21</v>
      </c>
      <c r="E71" s="72">
        <v>21</v>
      </c>
      <c r="F71" s="72">
        <v>0</v>
      </c>
      <c r="G71" s="73">
        <v>0</v>
      </c>
      <c r="H71" s="65"/>
    </row>
    <row r="72" spans="2:9" x14ac:dyDescent="0.25">
      <c r="B72" s="75">
        <v>3</v>
      </c>
      <c r="C72" s="70" t="s">
        <v>133</v>
      </c>
      <c r="D72" s="72">
        <v>41</v>
      </c>
      <c r="E72" s="72">
        <v>41</v>
      </c>
      <c r="F72" s="72">
        <v>0</v>
      </c>
      <c r="G72" s="73">
        <v>0</v>
      </c>
      <c r="H72" s="65"/>
    </row>
    <row r="73" spans="2:9" x14ac:dyDescent="0.25">
      <c r="B73" s="75">
        <v>4</v>
      </c>
      <c r="C73" s="70" t="s">
        <v>287</v>
      </c>
      <c r="D73" s="72">
        <v>7</v>
      </c>
      <c r="E73" s="72">
        <v>7</v>
      </c>
      <c r="F73" s="72">
        <v>0</v>
      </c>
      <c r="G73" s="73">
        <v>0</v>
      </c>
      <c r="H73" s="65"/>
    </row>
    <row r="74" spans="2:9" x14ac:dyDescent="0.25">
      <c r="B74" s="75">
        <v>5</v>
      </c>
      <c r="C74" s="70" t="s">
        <v>135</v>
      </c>
      <c r="D74" s="72">
        <v>0</v>
      </c>
      <c r="E74" s="72">
        <v>0</v>
      </c>
      <c r="F74" s="72">
        <v>0</v>
      </c>
      <c r="G74" s="73">
        <v>0</v>
      </c>
      <c r="H74" s="65"/>
    </row>
    <row r="75" spans="2:9" x14ac:dyDescent="0.25">
      <c r="B75" s="75">
        <v>6</v>
      </c>
      <c r="C75" s="70" t="s">
        <v>136</v>
      </c>
      <c r="D75" s="72">
        <v>0</v>
      </c>
      <c r="E75" s="72">
        <v>0</v>
      </c>
      <c r="F75" s="72">
        <v>0</v>
      </c>
      <c r="G75" s="73">
        <v>0</v>
      </c>
      <c r="H75" s="65"/>
    </row>
    <row r="76" spans="2:9" x14ac:dyDescent="0.25">
      <c r="B76" s="75">
        <v>7</v>
      </c>
      <c r="C76" s="70" t="s">
        <v>137</v>
      </c>
      <c r="D76" s="72">
        <v>0</v>
      </c>
      <c r="E76" s="72">
        <v>0</v>
      </c>
      <c r="F76" s="72">
        <v>0</v>
      </c>
      <c r="G76" s="73" t="e">
        <v>#DIV/0!</v>
      </c>
      <c r="H76" s="65"/>
    </row>
    <row r="77" spans="2:9" x14ac:dyDescent="0.25">
      <c r="B77" s="75">
        <v>8</v>
      </c>
      <c r="C77" s="70" t="s">
        <v>138</v>
      </c>
      <c r="D77" s="72">
        <v>3</v>
      </c>
      <c r="E77" s="72">
        <v>3</v>
      </c>
      <c r="F77" s="72">
        <v>0</v>
      </c>
      <c r="G77" s="73">
        <v>0</v>
      </c>
      <c r="H77" s="65"/>
    </row>
    <row r="78" spans="2:9" x14ac:dyDescent="0.25">
      <c r="B78" s="75">
        <v>9</v>
      </c>
      <c r="C78" s="70" t="s">
        <v>139</v>
      </c>
      <c r="D78" s="72">
        <v>0</v>
      </c>
      <c r="E78" s="72">
        <v>0</v>
      </c>
      <c r="F78" s="72">
        <v>0</v>
      </c>
      <c r="G78" s="73">
        <v>0</v>
      </c>
      <c r="H78" s="65"/>
    </row>
    <row r="79" spans="2:9" x14ac:dyDescent="0.25">
      <c r="B79" s="75">
        <v>10</v>
      </c>
      <c r="C79" s="70" t="s">
        <v>140</v>
      </c>
      <c r="D79" s="72">
        <v>0</v>
      </c>
      <c r="E79" s="72">
        <v>0</v>
      </c>
      <c r="F79" s="72">
        <v>0</v>
      </c>
      <c r="G79" s="73" t="e">
        <v>#DIV/0!</v>
      </c>
      <c r="H79" s="65"/>
    </row>
    <row r="80" spans="2:9" x14ac:dyDescent="0.25">
      <c r="B80" s="75">
        <v>11</v>
      </c>
      <c r="C80" s="70" t="s">
        <v>141</v>
      </c>
      <c r="D80" s="72">
        <v>1</v>
      </c>
      <c r="E80" s="72">
        <v>1</v>
      </c>
      <c r="F80" s="72">
        <v>0</v>
      </c>
      <c r="G80" s="73">
        <v>0</v>
      </c>
      <c r="H80" s="65"/>
    </row>
    <row r="81" spans="2:9" x14ac:dyDescent="0.25">
      <c r="B81" s="75">
        <v>12</v>
      </c>
      <c r="C81" s="70" t="s">
        <v>142</v>
      </c>
      <c r="D81" s="72">
        <v>0</v>
      </c>
      <c r="E81" s="72">
        <v>0</v>
      </c>
      <c r="F81" s="72">
        <v>0</v>
      </c>
      <c r="G81" s="73">
        <v>0</v>
      </c>
      <c r="H81" s="65"/>
    </row>
    <row r="82" spans="2:9" x14ac:dyDescent="0.25">
      <c r="B82" s="75">
        <v>13</v>
      </c>
      <c r="C82" s="70" t="s">
        <v>143</v>
      </c>
      <c r="D82" s="72">
        <v>0</v>
      </c>
      <c r="E82" s="72">
        <v>0</v>
      </c>
      <c r="F82" s="72">
        <v>0</v>
      </c>
      <c r="G82" s="73" t="e">
        <v>#DIV/0!</v>
      </c>
      <c r="H82" s="65"/>
    </row>
    <row r="83" spans="2:9" x14ac:dyDescent="0.25">
      <c r="B83" s="75">
        <v>14</v>
      </c>
      <c r="C83" s="70" t="s">
        <v>144</v>
      </c>
      <c r="D83" s="72">
        <v>93</v>
      </c>
      <c r="E83" s="72">
        <v>93</v>
      </c>
      <c r="F83" s="72">
        <v>0</v>
      </c>
      <c r="G83" s="73">
        <v>0</v>
      </c>
      <c r="H83" s="65"/>
    </row>
    <row r="84" spans="2:9" x14ac:dyDescent="0.25">
      <c r="B84" s="75">
        <v>15</v>
      </c>
      <c r="C84" s="70" t="s">
        <v>145</v>
      </c>
      <c r="D84" s="72">
        <v>0</v>
      </c>
      <c r="E84" s="72">
        <v>0</v>
      </c>
      <c r="F84" s="72">
        <v>0</v>
      </c>
      <c r="G84" s="73">
        <v>0</v>
      </c>
      <c r="H84" s="65"/>
    </row>
    <row r="85" spans="2:9" x14ac:dyDescent="0.25">
      <c r="B85" s="75">
        <v>16</v>
      </c>
      <c r="C85" s="70" t="s">
        <v>146</v>
      </c>
      <c r="D85" s="72">
        <v>0</v>
      </c>
      <c r="E85" s="72">
        <v>0</v>
      </c>
      <c r="F85" s="72">
        <v>0</v>
      </c>
      <c r="G85" s="73">
        <v>0</v>
      </c>
      <c r="H85" s="65"/>
    </row>
    <row r="86" spans="2:9" x14ac:dyDescent="0.25">
      <c r="B86" s="75">
        <v>17</v>
      </c>
      <c r="C86" s="70" t="s">
        <v>147</v>
      </c>
      <c r="D86" s="72">
        <v>3</v>
      </c>
      <c r="E86" s="72">
        <v>3</v>
      </c>
      <c r="F86" s="72">
        <v>0</v>
      </c>
      <c r="G86" s="73">
        <v>0</v>
      </c>
      <c r="H86" s="65"/>
    </row>
    <row r="87" spans="2:9" x14ac:dyDescent="0.25">
      <c r="B87" s="75">
        <v>18</v>
      </c>
      <c r="C87" s="70" t="s">
        <v>148</v>
      </c>
      <c r="D87" s="72">
        <v>38</v>
      </c>
      <c r="E87" s="72">
        <v>38</v>
      </c>
      <c r="F87" s="72">
        <v>0</v>
      </c>
      <c r="G87" s="73">
        <v>0</v>
      </c>
      <c r="H87" s="65"/>
    </row>
    <row r="88" spans="2:9" x14ac:dyDescent="0.25">
      <c r="B88" s="75">
        <v>19</v>
      </c>
      <c r="C88" s="70" t="s">
        <v>149</v>
      </c>
      <c r="D88" s="72">
        <v>24</v>
      </c>
      <c r="E88" s="72">
        <v>24</v>
      </c>
      <c r="F88" s="72">
        <v>0</v>
      </c>
      <c r="G88" s="73">
        <v>0</v>
      </c>
      <c r="H88" s="65"/>
    </row>
    <row r="89" spans="2:9" x14ac:dyDescent="0.25">
      <c r="B89" s="75">
        <v>20</v>
      </c>
      <c r="C89" s="70" t="s">
        <v>150</v>
      </c>
      <c r="D89" s="72">
        <v>2</v>
      </c>
      <c r="E89" s="72">
        <v>2</v>
      </c>
      <c r="F89" s="72">
        <v>0</v>
      </c>
      <c r="G89" s="73">
        <v>0</v>
      </c>
      <c r="H89" s="65"/>
    </row>
    <row r="90" spans="2:9" x14ac:dyDescent="0.25">
      <c r="B90" s="75">
        <v>21</v>
      </c>
      <c r="C90" s="74" t="s">
        <v>151</v>
      </c>
      <c r="D90" s="72">
        <v>1</v>
      </c>
      <c r="E90" s="72">
        <v>1</v>
      </c>
      <c r="F90" s="72">
        <v>0</v>
      </c>
      <c r="G90" s="73">
        <v>0</v>
      </c>
      <c r="H90" s="65"/>
    </row>
    <row r="91" spans="2:9" x14ac:dyDescent="0.25">
      <c r="B91" s="69">
        <v>22</v>
      </c>
      <c r="C91" s="74" t="s">
        <v>293</v>
      </c>
      <c r="D91" s="72">
        <v>2</v>
      </c>
      <c r="E91" s="72">
        <v>2</v>
      </c>
      <c r="F91" s="72">
        <v>0</v>
      </c>
      <c r="G91" s="73">
        <v>0</v>
      </c>
      <c r="H91" s="65"/>
    </row>
    <row r="92" spans="2:9" x14ac:dyDescent="0.25">
      <c r="B92" s="69">
        <v>23</v>
      </c>
      <c r="C92" s="74" t="s">
        <v>294</v>
      </c>
      <c r="D92" s="72">
        <v>0</v>
      </c>
      <c r="E92" s="72">
        <v>0</v>
      </c>
      <c r="F92" s="72">
        <v>0</v>
      </c>
      <c r="G92" s="73" t="e">
        <v>#DIV/0!</v>
      </c>
      <c r="H92" s="65"/>
    </row>
    <row r="93" spans="2:9" x14ac:dyDescent="0.25">
      <c r="B93" s="75">
        <v>24</v>
      </c>
      <c r="C93" s="74" t="s">
        <v>295</v>
      </c>
      <c r="D93" s="72">
        <v>0</v>
      </c>
      <c r="E93" s="72">
        <v>0</v>
      </c>
      <c r="F93" s="72">
        <v>0</v>
      </c>
      <c r="G93" s="73" t="e">
        <v>#DIV/0!</v>
      </c>
      <c r="H93" s="65"/>
    </row>
    <row r="94" spans="2:9" ht="12.95" customHeight="1" x14ac:dyDescent="0.25">
      <c r="B94" s="75"/>
      <c r="C94" s="76" t="s">
        <v>29</v>
      </c>
      <c r="D94" s="80">
        <v>236</v>
      </c>
      <c r="E94" s="80">
        <v>236</v>
      </c>
      <c r="F94" s="72">
        <v>0</v>
      </c>
      <c r="G94" s="73">
        <v>0</v>
      </c>
      <c r="H94" s="65"/>
      <c r="I94" s="26">
        <v>16154</v>
      </c>
    </row>
    <row r="95" spans="2:9" ht="12.95" customHeight="1" x14ac:dyDescent="0.25">
      <c r="B95" s="81"/>
      <c r="C95" s="78"/>
      <c r="D95" s="82"/>
      <c r="E95" s="82"/>
      <c r="F95" s="54"/>
      <c r="G95" s="83"/>
      <c r="H95" s="65"/>
    </row>
    <row r="96" spans="2:9" ht="12.95" customHeight="1" x14ac:dyDescent="0.25">
      <c r="B96" s="420" t="s">
        <v>217</v>
      </c>
      <c r="C96" s="420"/>
      <c r="D96" s="420"/>
      <c r="E96" s="420"/>
      <c r="F96" s="420"/>
      <c r="G96" s="420"/>
      <c r="H96" s="420"/>
      <c r="I96" s="420"/>
    </row>
    <row r="97" spans="2:8" ht="27" customHeight="1" x14ac:dyDescent="0.25">
      <c r="B97" s="37" t="s">
        <v>22</v>
      </c>
      <c r="C97" s="37" t="s">
        <v>23</v>
      </c>
      <c r="D97" s="37" t="s">
        <v>24</v>
      </c>
      <c r="E97" s="37" t="s">
        <v>25</v>
      </c>
      <c r="F97" s="67" t="s">
        <v>26</v>
      </c>
      <c r="G97" s="37" t="s">
        <v>27</v>
      </c>
      <c r="H97" s="65"/>
    </row>
    <row r="98" spans="2:8" ht="25.5" customHeight="1" x14ac:dyDescent="0.25">
      <c r="B98" s="68" t="s">
        <v>238</v>
      </c>
      <c r="C98" s="68" t="s">
        <v>239</v>
      </c>
      <c r="D98" s="68" t="s">
        <v>240</v>
      </c>
      <c r="E98" s="68" t="s">
        <v>241</v>
      </c>
      <c r="F98" s="37" t="s">
        <v>28</v>
      </c>
      <c r="G98" s="68" t="s">
        <v>288</v>
      </c>
      <c r="H98" s="65"/>
    </row>
    <row r="99" spans="2:8" x14ac:dyDescent="0.25">
      <c r="B99" s="75">
        <v>1</v>
      </c>
      <c r="C99" s="70" t="s">
        <v>155</v>
      </c>
      <c r="D99" s="72">
        <v>296</v>
      </c>
      <c r="E99" s="72">
        <v>296</v>
      </c>
      <c r="F99" s="72">
        <v>0</v>
      </c>
      <c r="G99" s="73">
        <v>0</v>
      </c>
      <c r="H99" s="65"/>
    </row>
    <row r="100" spans="2:8" x14ac:dyDescent="0.25">
      <c r="B100" s="75">
        <v>2</v>
      </c>
      <c r="C100" s="70" t="s">
        <v>132</v>
      </c>
      <c r="D100" s="72">
        <v>908</v>
      </c>
      <c r="E100" s="72">
        <v>908</v>
      </c>
      <c r="F100" s="72">
        <v>0</v>
      </c>
      <c r="G100" s="73">
        <v>0</v>
      </c>
      <c r="H100" s="65"/>
    </row>
    <row r="101" spans="2:8" x14ac:dyDescent="0.25">
      <c r="B101" s="75">
        <v>3</v>
      </c>
      <c r="C101" s="70" t="s">
        <v>133</v>
      </c>
      <c r="D101" s="72">
        <v>732</v>
      </c>
      <c r="E101" s="72">
        <v>732</v>
      </c>
      <c r="F101" s="72">
        <v>0</v>
      </c>
      <c r="G101" s="73">
        <v>0</v>
      </c>
      <c r="H101" s="65"/>
    </row>
    <row r="102" spans="2:8" x14ac:dyDescent="0.25">
      <c r="B102" s="75">
        <v>4</v>
      </c>
      <c r="C102" s="70" t="s">
        <v>287</v>
      </c>
      <c r="D102" s="72">
        <v>843</v>
      </c>
      <c r="E102" s="72">
        <v>843</v>
      </c>
      <c r="F102" s="72">
        <v>0</v>
      </c>
      <c r="G102" s="73">
        <v>0</v>
      </c>
      <c r="H102" s="65"/>
    </row>
    <row r="103" spans="2:8" x14ac:dyDescent="0.25">
      <c r="B103" s="75">
        <v>5</v>
      </c>
      <c r="C103" s="70" t="s">
        <v>135</v>
      </c>
      <c r="D103" s="72">
        <v>678</v>
      </c>
      <c r="E103" s="72">
        <v>678</v>
      </c>
      <c r="F103" s="72">
        <v>0</v>
      </c>
      <c r="G103" s="73">
        <v>0</v>
      </c>
      <c r="H103" s="65"/>
    </row>
    <row r="104" spans="2:8" x14ac:dyDescent="0.25">
      <c r="B104" s="75">
        <v>6</v>
      </c>
      <c r="C104" s="70" t="s">
        <v>136</v>
      </c>
      <c r="D104" s="72">
        <v>355</v>
      </c>
      <c r="E104" s="72">
        <v>355</v>
      </c>
      <c r="F104" s="72">
        <v>0</v>
      </c>
      <c r="G104" s="73">
        <v>0</v>
      </c>
      <c r="H104" s="65"/>
    </row>
    <row r="105" spans="2:8" x14ac:dyDescent="0.25">
      <c r="B105" s="75">
        <v>7</v>
      </c>
      <c r="C105" s="70" t="s">
        <v>137</v>
      </c>
      <c r="D105" s="72">
        <v>504</v>
      </c>
      <c r="E105" s="72">
        <v>504</v>
      </c>
      <c r="F105" s="72">
        <v>0</v>
      </c>
      <c r="G105" s="73">
        <v>0</v>
      </c>
      <c r="H105" s="65"/>
    </row>
    <row r="106" spans="2:8" x14ac:dyDescent="0.25">
      <c r="B106" s="75">
        <v>8</v>
      </c>
      <c r="C106" s="70" t="s">
        <v>138</v>
      </c>
      <c r="D106" s="72">
        <v>197</v>
      </c>
      <c r="E106" s="72">
        <v>197</v>
      </c>
      <c r="F106" s="72">
        <v>0</v>
      </c>
      <c r="G106" s="73">
        <v>0</v>
      </c>
      <c r="H106" s="65"/>
    </row>
    <row r="107" spans="2:8" x14ac:dyDescent="0.25">
      <c r="B107" s="75">
        <v>9</v>
      </c>
      <c r="C107" s="70" t="s">
        <v>139</v>
      </c>
      <c r="D107" s="72">
        <v>846</v>
      </c>
      <c r="E107" s="72">
        <v>846</v>
      </c>
      <c r="F107" s="72">
        <v>0</v>
      </c>
      <c r="G107" s="73">
        <v>0</v>
      </c>
      <c r="H107" s="65"/>
    </row>
    <row r="108" spans="2:8" x14ac:dyDescent="0.25">
      <c r="B108" s="75">
        <v>10</v>
      </c>
      <c r="C108" s="70" t="s">
        <v>140</v>
      </c>
      <c r="D108" s="72">
        <v>673</v>
      </c>
      <c r="E108" s="72">
        <v>673</v>
      </c>
      <c r="F108" s="72">
        <v>0</v>
      </c>
      <c r="G108" s="73">
        <v>0</v>
      </c>
      <c r="H108" s="65"/>
    </row>
    <row r="109" spans="2:8" x14ac:dyDescent="0.25">
      <c r="B109" s="75">
        <v>11</v>
      </c>
      <c r="C109" s="70" t="s">
        <v>141</v>
      </c>
      <c r="D109" s="72">
        <v>412</v>
      </c>
      <c r="E109" s="72">
        <v>412</v>
      </c>
      <c r="F109" s="72">
        <v>0</v>
      </c>
      <c r="G109" s="73">
        <v>0</v>
      </c>
      <c r="H109" s="65"/>
    </row>
    <row r="110" spans="2:8" x14ac:dyDescent="0.25">
      <c r="B110" s="75">
        <v>12</v>
      </c>
      <c r="C110" s="70" t="s">
        <v>142</v>
      </c>
      <c r="D110" s="72">
        <v>509</v>
      </c>
      <c r="E110" s="72">
        <v>509</v>
      </c>
      <c r="F110" s="72">
        <v>0</v>
      </c>
      <c r="G110" s="73">
        <v>0</v>
      </c>
      <c r="H110" s="65"/>
    </row>
    <row r="111" spans="2:8" x14ac:dyDescent="0.25">
      <c r="B111" s="75">
        <v>13</v>
      </c>
      <c r="C111" s="70" t="s">
        <v>143</v>
      </c>
      <c r="D111" s="72">
        <v>676</v>
      </c>
      <c r="E111" s="72">
        <v>676</v>
      </c>
      <c r="F111" s="72">
        <v>0</v>
      </c>
      <c r="G111" s="73">
        <v>0</v>
      </c>
      <c r="H111" s="65"/>
    </row>
    <row r="112" spans="2:8" x14ac:dyDescent="0.25">
      <c r="B112" s="75">
        <v>14</v>
      </c>
      <c r="C112" s="70" t="s">
        <v>144</v>
      </c>
      <c r="D112" s="72">
        <v>1068</v>
      </c>
      <c r="E112" s="72">
        <v>1068</v>
      </c>
      <c r="F112" s="72">
        <v>0</v>
      </c>
      <c r="G112" s="73">
        <v>0</v>
      </c>
      <c r="H112" s="65"/>
    </row>
    <row r="113" spans="2:8" x14ac:dyDescent="0.25">
      <c r="B113" s="75">
        <v>15</v>
      </c>
      <c r="C113" s="70" t="s">
        <v>145</v>
      </c>
      <c r="D113" s="72">
        <v>1162</v>
      </c>
      <c r="E113" s="72">
        <v>1162</v>
      </c>
      <c r="F113" s="72">
        <v>0</v>
      </c>
      <c r="G113" s="73">
        <v>0</v>
      </c>
      <c r="H113" s="65"/>
    </row>
    <row r="114" spans="2:8" x14ac:dyDescent="0.25">
      <c r="B114" s="75">
        <v>16</v>
      </c>
      <c r="C114" s="70" t="s">
        <v>146</v>
      </c>
      <c r="D114" s="72">
        <v>1144</v>
      </c>
      <c r="E114" s="72">
        <v>1144</v>
      </c>
      <c r="F114" s="72">
        <v>0</v>
      </c>
      <c r="G114" s="73">
        <v>0</v>
      </c>
      <c r="H114" s="65"/>
    </row>
    <row r="115" spans="2:8" x14ac:dyDescent="0.25">
      <c r="B115" s="75">
        <v>17</v>
      </c>
      <c r="C115" s="70" t="s">
        <v>147</v>
      </c>
      <c r="D115" s="72">
        <v>774</v>
      </c>
      <c r="E115" s="72">
        <v>774</v>
      </c>
      <c r="F115" s="72">
        <v>0</v>
      </c>
      <c r="G115" s="73">
        <v>0</v>
      </c>
      <c r="H115" s="65"/>
    </row>
    <row r="116" spans="2:8" x14ac:dyDescent="0.25">
      <c r="B116" s="75">
        <v>18</v>
      </c>
      <c r="C116" s="70" t="s">
        <v>148</v>
      </c>
      <c r="D116" s="72">
        <v>1268</v>
      </c>
      <c r="E116" s="72">
        <v>1268</v>
      </c>
      <c r="F116" s="72">
        <v>0</v>
      </c>
      <c r="G116" s="73">
        <v>0</v>
      </c>
      <c r="H116" s="65"/>
    </row>
    <row r="117" spans="2:8" x14ac:dyDescent="0.25">
      <c r="B117" s="75">
        <v>19</v>
      </c>
      <c r="C117" s="70" t="s">
        <v>149</v>
      </c>
      <c r="D117" s="72">
        <v>1202</v>
      </c>
      <c r="E117" s="72">
        <v>1202</v>
      </c>
      <c r="F117" s="72">
        <v>0</v>
      </c>
      <c r="G117" s="73">
        <v>0</v>
      </c>
      <c r="H117" s="65"/>
    </row>
    <row r="118" spans="2:8" x14ac:dyDescent="0.25">
      <c r="B118" s="75">
        <v>20</v>
      </c>
      <c r="C118" s="70" t="s">
        <v>150</v>
      </c>
      <c r="D118" s="72">
        <v>836</v>
      </c>
      <c r="E118" s="72">
        <v>836</v>
      </c>
      <c r="F118" s="72">
        <v>0</v>
      </c>
      <c r="G118" s="73">
        <v>0</v>
      </c>
      <c r="H118" s="65"/>
    </row>
    <row r="119" spans="2:8" x14ac:dyDescent="0.25">
      <c r="B119" s="75">
        <v>21</v>
      </c>
      <c r="C119" s="74" t="s">
        <v>151</v>
      </c>
      <c r="D119" s="72">
        <v>120</v>
      </c>
      <c r="E119" s="72">
        <v>120</v>
      </c>
      <c r="F119" s="72">
        <v>0</v>
      </c>
      <c r="G119" s="73">
        <v>0</v>
      </c>
      <c r="H119" s="65"/>
    </row>
    <row r="120" spans="2:8" x14ac:dyDescent="0.25">
      <c r="B120" s="69">
        <v>22</v>
      </c>
      <c r="C120" s="74" t="s">
        <v>293</v>
      </c>
      <c r="D120" s="72">
        <v>303</v>
      </c>
      <c r="E120" s="72">
        <v>303</v>
      </c>
      <c r="F120" s="72">
        <v>0</v>
      </c>
      <c r="G120" s="73">
        <v>0</v>
      </c>
      <c r="H120" s="65"/>
    </row>
    <row r="121" spans="2:8" x14ac:dyDescent="0.25">
      <c r="B121" s="69">
        <v>23</v>
      </c>
      <c r="C121" s="74" t="s">
        <v>294</v>
      </c>
      <c r="D121" s="72">
        <v>412</v>
      </c>
      <c r="E121" s="72">
        <v>412</v>
      </c>
      <c r="F121" s="72">
        <v>0</v>
      </c>
      <c r="G121" s="73">
        <v>0</v>
      </c>
      <c r="H121" s="65"/>
    </row>
    <row r="122" spans="2:8" x14ac:dyDescent="0.25">
      <c r="B122" s="75">
        <v>24</v>
      </c>
      <c r="C122" s="74" t="s">
        <v>295</v>
      </c>
      <c r="D122" s="72">
        <v>0</v>
      </c>
      <c r="E122" s="72">
        <v>0</v>
      </c>
      <c r="F122" s="72">
        <v>0</v>
      </c>
      <c r="G122" s="73" t="e">
        <v>#DIV/0!</v>
      </c>
      <c r="H122" s="65"/>
    </row>
    <row r="123" spans="2:8" ht="12.95" customHeight="1" x14ac:dyDescent="0.25">
      <c r="B123" s="75"/>
      <c r="C123" s="76" t="s">
        <v>29</v>
      </c>
      <c r="D123" s="80">
        <v>15918</v>
      </c>
      <c r="E123" s="80">
        <v>15918</v>
      </c>
      <c r="F123" s="72">
        <v>0</v>
      </c>
      <c r="G123" s="73">
        <v>0</v>
      </c>
      <c r="H123" s="65"/>
    </row>
    <row r="124" spans="2:8" ht="12.95" customHeight="1" x14ac:dyDescent="0.25">
      <c r="B124" s="81"/>
      <c r="C124" s="78"/>
      <c r="D124" s="82"/>
      <c r="E124" s="82"/>
      <c r="F124" s="54"/>
      <c r="G124" s="83"/>
      <c r="H124" s="65"/>
    </row>
    <row r="125" spans="2:8" ht="12.95" customHeight="1" x14ac:dyDescent="0.25">
      <c r="B125" s="81"/>
      <c r="C125" s="78"/>
      <c r="D125" s="82"/>
      <c r="E125" s="82"/>
      <c r="F125" s="54"/>
      <c r="G125" s="83"/>
      <c r="H125" s="65"/>
    </row>
    <row r="126" spans="2:8" ht="12.95" customHeight="1" x14ac:dyDescent="0.25">
      <c r="B126" s="81"/>
      <c r="C126" s="78"/>
      <c r="D126" s="82"/>
      <c r="E126" s="82"/>
      <c r="F126" s="54"/>
      <c r="G126" s="83"/>
      <c r="H126" s="65"/>
    </row>
    <row r="127" spans="2:8" ht="12.95" customHeight="1" x14ac:dyDescent="0.25">
      <c r="B127" s="419" t="s">
        <v>218</v>
      </c>
      <c r="C127" s="419"/>
      <c r="D127" s="419"/>
      <c r="E127" s="419"/>
      <c r="F127" s="419"/>
      <c r="G127" s="419"/>
      <c r="H127" s="66"/>
    </row>
    <row r="128" spans="2:8" ht="30" x14ac:dyDescent="0.25">
      <c r="B128" s="37" t="s">
        <v>22</v>
      </c>
      <c r="C128" s="37" t="s">
        <v>23</v>
      </c>
      <c r="D128" s="37" t="s">
        <v>225</v>
      </c>
      <c r="E128" s="37" t="s">
        <v>193</v>
      </c>
      <c r="F128" s="67" t="s">
        <v>6</v>
      </c>
      <c r="G128" s="37" t="s">
        <v>30</v>
      </c>
      <c r="H128" s="65"/>
    </row>
    <row r="129" spans="2:13" ht="23.25" customHeight="1" x14ac:dyDescent="0.25">
      <c r="B129" s="68" t="s">
        <v>238</v>
      </c>
      <c r="C129" s="68" t="s">
        <v>239</v>
      </c>
      <c r="D129" s="68" t="s">
        <v>240</v>
      </c>
      <c r="E129" s="68" t="s">
        <v>241</v>
      </c>
      <c r="F129" s="37" t="s">
        <v>31</v>
      </c>
      <c r="G129" s="68" t="s">
        <v>288</v>
      </c>
      <c r="H129" s="65"/>
    </row>
    <row r="130" spans="2:13" x14ac:dyDescent="0.25">
      <c r="B130" s="75">
        <v>1</v>
      </c>
      <c r="C130" s="70" t="s">
        <v>155</v>
      </c>
      <c r="D130" s="84">
        <v>99016</v>
      </c>
      <c r="E130" s="85">
        <v>91709</v>
      </c>
      <c r="F130" s="43">
        <v>-7307</v>
      </c>
      <c r="G130" s="73">
        <v>-7.3796154156903937E-2</v>
      </c>
      <c r="H130" s="65">
        <v>0.84105541564367081</v>
      </c>
      <c r="I130" s="26" t="str">
        <f>C130&amp;" (" &amp; ROUND(H130*100,0)&amp;")"</f>
        <v>Alipurduar (84)</v>
      </c>
      <c r="J130" s="26" t="s">
        <v>293</v>
      </c>
      <c r="K130" s="49">
        <v>307675</v>
      </c>
      <c r="L130" s="49">
        <v>261032</v>
      </c>
      <c r="M130" s="65">
        <v>0.84840172259689606</v>
      </c>
    </row>
    <row r="131" spans="2:13" x14ac:dyDescent="0.25">
      <c r="B131" s="75">
        <v>2</v>
      </c>
      <c r="C131" s="70" t="s">
        <v>132</v>
      </c>
      <c r="D131" s="84">
        <v>322820</v>
      </c>
      <c r="E131" s="85">
        <v>295054</v>
      </c>
      <c r="F131" s="43">
        <v>-27766</v>
      </c>
      <c r="G131" s="73">
        <v>-8.6010780001239087E-2</v>
      </c>
      <c r="H131" s="65">
        <v>0.85001486427771045</v>
      </c>
      <c r="I131" s="26" t="str">
        <f t="shared" ref="I131:I138" si="0">C131&amp;" (" &amp; ROUND(H131*100,0)&amp;")"</f>
        <v>Bankura (85)</v>
      </c>
      <c r="J131" s="26" t="s">
        <v>142</v>
      </c>
      <c r="K131" s="49">
        <v>267129</v>
      </c>
      <c r="L131" s="49">
        <v>226884</v>
      </c>
      <c r="M131" s="65">
        <v>0.84934245252293838</v>
      </c>
    </row>
    <row r="132" spans="2:13" x14ac:dyDescent="0.25">
      <c r="B132" s="75">
        <v>3</v>
      </c>
      <c r="C132" s="70" t="s">
        <v>133</v>
      </c>
      <c r="D132" s="84">
        <v>350544</v>
      </c>
      <c r="E132" s="85">
        <v>320800</v>
      </c>
      <c r="F132" s="43">
        <v>-29744</v>
      </c>
      <c r="G132" s="73">
        <v>-8.4850974485371308E-2</v>
      </c>
      <c r="H132" s="65">
        <v>0.85535097898634815</v>
      </c>
      <c r="I132" s="26" t="str">
        <f t="shared" si="0"/>
        <v>Birbhum (86)</v>
      </c>
      <c r="J132" s="26" t="s">
        <v>143</v>
      </c>
      <c r="K132" s="49">
        <v>702436</v>
      </c>
      <c r="L132" s="49">
        <v>605713</v>
      </c>
      <c r="M132" s="65">
        <v>0.86230346963993876</v>
      </c>
    </row>
    <row r="133" spans="2:13" x14ac:dyDescent="0.25">
      <c r="B133" s="75">
        <v>4</v>
      </c>
      <c r="C133" s="70" t="s">
        <v>135</v>
      </c>
      <c r="D133" s="84">
        <v>237875</v>
      </c>
      <c r="E133" s="85">
        <v>215851</v>
      </c>
      <c r="F133" s="43">
        <v>-22024</v>
      </c>
      <c r="G133" s="73">
        <v>-9.2586442459274831E-2</v>
      </c>
      <c r="H133" s="65">
        <v>0.85692193091833591</v>
      </c>
      <c r="I133" s="26" t="str">
        <f t="shared" si="0"/>
        <v>Cooch Behar (86)</v>
      </c>
      <c r="J133" s="26" t="s">
        <v>136</v>
      </c>
      <c r="K133" s="49">
        <v>237063</v>
      </c>
      <c r="L133" s="49">
        <v>204545</v>
      </c>
      <c r="M133" s="65">
        <v>0.86282971193311486</v>
      </c>
    </row>
    <row r="134" spans="2:13" x14ac:dyDescent="0.25">
      <c r="B134" s="75">
        <v>5</v>
      </c>
      <c r="C134" s="70" t="s">
        <v>136</v>
      </c>
      <c r="D134" s="84">
        <v>135293</v>
      </c>
      <c r="E134" s="85">
        <v>115723</v>
      </c>
      <c r="F134" s="43">
        <v>-19570</v>
      </c>
      <c r="G134" s="73">
        <v>-0.14464902101365185</v>
      </c>
      <c r="H134" s="65">
        <v>0.86342015692050111</v>
      </c>
      <c r="I134" s="26" t="str">
        <f t="shared" si="0"/>
        <v>D/Dinajpur (86)</v>
      </c>
      <c r="J134" s="26" t="s">
        <v>145</v>
      </c>
      <c r="K134" s="49">
        <v>718057</v>
      </c>
      <c r="L134" s="49">
        <v>623562</v>
      </c>
      <c r="M134" s="65">
        <v>0.86840181211240886</v>
      </c>
    </row>
    <row r="135" spans="2:13" x14ac:dyDescent="0.25">
      <c r="B135" s="75">
        <v>6</v>
      </c>
      <c r="C135" s="70" t="s">
        <v>287</v>
      </c>
      <c r="D135" s="84">
        <v>363682</v>
      </c>
      <c r="E135" s="85">
        <v>321993</v>
      </c>
      <c r="F135" s="43">
        <v>-41689</v>
      </c>
      <c r="G135" s="73">
        <v>-0.11463036388933188</v>
      </c>
      <c r="H135" s="65">
        <v>0.87433903410851055</v>
      </c>
      <c r="I135" s="26" t="str">
        <f t="shared" si="0"/>
        <v>E/Bardhaman (87)</v>
      </c>
      <c r="J135" s="26" t="s">
        <v>141</v>
      </c>
      <c r="K135" s="49">
        <v>301309</v>
      </c>
      <c r="L135" s="49">
        <v>263755</v>
      </c>
      <c r="M135" s="65">
        <v>0.87536382915877053</v>
      </c>
    </row>
    <row r="136" spans="2:13" x14ac:dyDescent="0.25">
      <c r="B136" s="75">
        <v>7</v>
      </c>
      <c r="C136" s="70" t="s">
        <v>145</v>
      </c>
      <c r="D136" s="84">
        <v>416899</v>
      </c>
      <c r="E136" s="85">
        <v>359959</v>
      </c>
      <c r="F136" s="43">
        <v>-56940</v>
      </c>
      <c r="G136" s="73">
        <v>-0.13657984307949886</v>
      </c>
      <c r="H136" s="65">
        <v>0.87774704505284229</v>
      </c>
      <c r="I136" s="26" t="str">
        <f t="shared" si="0"/>
        <v>E/Medinipur (88)</v>
      </c>
      <c r="J136" s="26" t="s">
        <v>139</v>
      </c>
      <c r="K136" s="49">
        <v>589621</v>
      </c>
      <c r="L136" s="49">
        <v>518713</v>
      </c>
      <c r="M136" s="65">
        <v>0.87973969719531697</v>
      </c>
    </row>
    <row r="137" spans="2:13" x14ac:dyDescent="0.25">
      <c r="B137" s="75">
        <v>8</v>
      </c>
      <c r="C137" s="70" t="s">
        <v>138</v>
      </c>
      <c r="D137" s="84">
        <v>51591</v>
      </c>
      <c r="E137" s="85">
        <v>49891</v>
      </c>
      <c r="F137" s="43">
        <v>-1700</v>
      </c>
      <c r="G137" s="73">
        <v>-3.2951483785931657E-2</v>
      </c>
      <c r="H137" s="65">
        <v>0.87931961638556988</v>
      </c>
      <c r="I137" s="26" t="str">
        <f t="shared" si="0"/>
        <v>GTA (88)</v>
      </c>
      <c r="J137" s="26" t="s">
        <v>144</v>
      </c>
      <c r="K137" s="49">
        <v>1269190</v>
      </c>
      <c r="L137" s="49">
        <v>1117236</v>
      </c>
      <c r="M137" s="65">
        <v>0.88027482094879417</v>
      </c>
    </row>
    <row r="138" spans="2:13" x14ac:dyDescent="0.25">
      <c r="B138" s="75">
        <v>9</v>
      </c>
      <c r="C138" s="70" t="s">
        <v>139</v>
      </c>
      <c r="D138" s="84">
        <v>347745</v>
      </c>
      <c r="E138" s="85">
        <v>305779</v>
      </c>
      <c r="F138" s="43">
        <v>-41966</v>
      </c>
      <c r="G138" s="73">
        <v>-0.12068038361443012</v>
      </c>
      <c r="H138" s="65">
        <v>0.88064839121367133</v>
      </c>
      <c r="I138" s="26" t="str">
        <f t="shared" si="0"/>
        <v>Hooghly (88)</v>
      </c>
      <c r="J138" s="26" t="s">
        <v>147</v>
      </c>
      <c r="K138" s="49">
        <v>637305</v>
      </c>
      <c r="L138" s="49">
        <v>562418</v>
      </c>
      <c r="M138" s="65">
        <v>0.88249425314409902</v>
      </c>
    </row>
    <row r="139" spans="2:13" x14ac:dyDescent="0.25">
      <c r="B139" s="75">
        <v>10</v>
      </c>
      <c r="C139" s="70" t="s">
        <v>140</v>
      </c>
      <c r="D139" s="84">
        <v>304945</v>
      </c>
      <c r="E139" s="85">
        <v>281877</v>
      </c>
      <c r="F139" s="43">
        <v>-23068</v>
      </c>
      <c r="G139" s="73">
        <v>-7.5646428044401443E-2</v>
      </c>
      <c r="H139" s="65">
        <v>0.8853696361106681</v>
      </c>
      <c r="J139" s="26" t="s">
        <v>287</v>
      </c>
      <c r="K139" s="49">
        <v>590591</v>
      </c>
      <c r="L139" s="49">
        <v>527770</v>
      </c>
      <c r="M139" s="65">
        <v>0.89363027882239998</v>
      </c>
    </row>
    <row r="140" spans="2:13" x14ac:dyDescent="0.25">
      <c r="B140" s="75">
        <v>11</v>
      </c>
      <c r="C140" s="70" t="s">
        <v>141</v>
      </c>
      <c r="D140" s="84">
        <v>187226</v>
      </c>
      <c r="E140" s="85">
        <v>163699</v>
      </c>
      <c r="F140" s="43">
        <v>-23527</v>
      </c>
      <c r="G140" s="73">
        <v>-0.12566096589148942</v>
      </c>
      <c r="H140" s="65">
        <v>0.90059398299361915</v>
      </c>
      <c r="J140" s="26" t="s">
        <v>151</v>
      </c>
      <c r="K140" s="49">
        <v>121853</v>
      </c>
      <c r="L140" s="49">
        <v>110205</v>
      </c>
      <c r="M140" s="65">
        <v>0.90440941133989317</v>
      </c>
    </row>
    <row r="141" spans="2:13" x14ac:dyDescent="0.25">
      <c r="B141" s="75">
        <v>12</v>
      </c>
      <c r="C141" s="74" t="s">
        <v>294</v>
      </c>
      <c r="D141" s="43">
        <v>104675</v>
      </c>
      <c r="E141" s="85">
        <v>94667</v>
      </c>
      <c r="F141" s="43">
        <v>-10008</v>
      </c>
      <c r="G141" s="73">
        <v>-9.5610222116073562E-2</v>
      </c>
      <c r="H141" s="65">
        <v>0.90260120666114296</v>
      </c>
      <c r="J141" s="26" t="s">
        <v>146</v>
      </c>
      <c r="K141" s="49">
        <v>665021</v>
      </c>
      <c r="L141" s="49">
        <v>604948</v>
      </c>
      <c r="M141" s="65">
        <v>0.90966751425894821</v>
      </c>
    </row>
    <row r="142" spans="2:13" x14ac:dyDescent="0.25">
      <c r="B142" s="75">
        <v>13</v>
      </c>
      <c r="C142" s="74" t="s">
        <v>295</v>
      </c>
      <c r="D142" s="43">
        <v>0</v>
      </c>
      <c r="E142" s="85">
        <v>0</v>
      </c>
      <c r="F142" s="43">
        <v>0</v>
      </c>
      <c r="G142" s="73" t="e">
        <v>#DIV/0!</v>
      </c>
      <c r="H142" s="65">
        <v>0.90438977788392649</v>
      </c>
      <c r="J142" s="26" t="s">
        <v>294</v>
      </c>
      <c r="K142" s="49">
        <v>166951</v>
      </c>
      <c r="L142" s="49">
        <v>152352</v>
      </c>
      <c r="M142" s="65">
        <v>0.91255518086145038</v>
      </c>
    </row>
    <row r="143" spans="2:13" x14ac:dyDescent="0.25">
      <c r="B143" s="75">
        <v>14</v>
      </c>
      <c r="C143" s="70" t="s">
        <v>142</v>
      </c>
      <c r="D143" s="84">
        <v>123506</v>
      </c>
      <c r="E143" s="85">
        <v>105835</v>
      </c>
      <c r="F143" s="43">
        <v>-17671</v>
      </c>
      <c r="G143" s="73">
        <v>-0.14307806908166404</v>
      </c>
      <c r="H143" s="65">
        <v>0.90650070867433519</v>
      </c>
      <c r="J143" s="26" t="s">
        <v>137</v>
      </c>
      <c r="K143" s="49">
        <v>552831</v>
      </c>
      <c r="L143" s="49">
        <v>506382</v>
      </c>
      <c r="M143" s="65">
        <v>0.91597974787955094</v>
      </c>
    </row>
    <row r="144" spans="2:13" x14ac:dyDescent="0.25">
      <c r="B144" s="75">
        <v>15</v>
      </c>
      <c r="C144" s="70" t="s">
        <v>143</v>
      </c>
      <c r="D144" s="84">
        <v>437290</v>
      </c>
      <c r="E144" s="85">
        <v>371703</v>
      </c>
      <c r="F144" s="43">
        <v>-65587</v>
      </c>
      <c r="G144" s="73">
        <v>-0.14998513572228955</v>
      </c>
      <c r="H144" s="65">
        <v>0.90741355754072517</v>
      </c>
      <c r="J144" s="26" t="s">
        <v>135</v>
      </c>
      <c r="K144" s="49">
        <v>427606</v>
      </c>
      <c r="L144" s="49">
        <v>393209</v>
      </c>
      <c r="M144" s="65">
        <v>0.91955912685977281</v>
      </c>
    </row>
    <row r="145" spans="2:13" x14ac:dyDescent="0.25">
      <c r="B145" s="75">
        <v>16</v>
      </c>
      <c r="C145" s="70" t="s">
        <v>144</v>
      </c>
      <c r="D145" s="84">
        <v>767188</v>
      </c>
      <c r="E145" s="85">
        <v>673397</v>
      </c>
      <c r="F145" s="43">
        <v>-93791</v>
      </c>
      <c r="G145" s="73">
        <v>-0.12225295494715767</v>
      </c>
      <c r="H145" s="65">
        <v>0.9133525782925187</v>
      </c>
      <c r="J145" s="26" t="s">
        <v>148</v>
      </c>
      <c r="K145" s="49">
        <v>967303</v>
      </c>
      <c r="L145" s="49">
        <v>892803</v>
      </c>
      <c r="M145" s="65">
        <v>0.92298173374837045</v>
      </c>
    </row>
    <row r="146" spans="2:13" x14ac:dyDescent="0.25">
      <c r="B146" s="75">
        <v>17</v>
      </c>
      <c r="C146" s="70" t="s">
        <v>148</v>
      </c>
      <c r="D146" s="84">
        <v>576428</v>
      </c>
      <c r="E146" s="85">
        <v>526482</v>
      </c>
      <c r="F146" s="43">
        <v>-49946</v>
      </c>
      <c r="G146" s="73">
        <v>-8.6647421707481243E-2</v>
      </c>
      <c r="H146" s="65">
        <v>0.91398921999876093</v>
      </c>
      <c r="J146" s="26" t="s">
        <v>132</v>
      </c>
      <c r="K146" s="49">
        <v>505344</v>
      </c>
      <c r="L146" s="49">
        <v>467627</v>
      </c>
      <c r="M146" s="65">
        <v>0.92536371263931105</v>
      </c>
    </row>
    <row r="147" spans="2:13" x14ac:dyDescent="0.25">
      <c r="B147" s="75">
        <v>18</v>
      </c>
      <c r="C147" s="70" t="s">
        <v>147</v>
      </c>
      <c r="D147" s="84">
        <v>385508</v>
      </c>
      <c r="E147" s="85">
        <v>339497</v>
      </c>
      <c r="F147" s="43">
        <v>-46011</v>
      </c>
      <c r="G147" s="73">
        <v>-0.11935160878632869</v>
      </c>
      <c r="H147" s="65">
        <v>0.91514902551462873</v>
      </c>
      <c r="J147" s="26" t="s">
        <v>133</v>
      </c>
      <c r="K147" s="49">
        <v>534355</v>
      </c>
      <c r="L147" s="49">
        <v>494580</v>
      </c>
      <c r="M147" s="65">
        <v>0.9255644655706412</v>
      </c>
    </row>
    <row r="148" spans="2:13" x14ac:dyDescent="0.25">
      <c r="B148" s="75">
        <v>19</v>
      </c>
      <c r="C148" s="70" t="s">
        <v>150</v>
      </c>
      <c r="D148" s="84">
        <v>299470</v>
      </c>
      <c r="E148" s="85">
        <v>274482</v>
      </c>
      <c r="F148" s="43">
        <v>-24988</v>
      </c>
      <c r="G148" s="73">
        <v>-8.3440745316726211E-2</v>
      </c>
      <c r="H148" s="65">
        <v>0.91655925468327382</v>
      </c>
      <c r="J148" s="26" t="s">
        <v>150</v>
      </c>
      <c r="K148" s="49">
        <v>477300</v>
      </c>
      <c r="L148" s="49">
        <v>442389</v>
      </c>
      <c r="M148" s="65">
        <v>0.92685732243871777</v>
      </c>
    </row>
    <row r="149" spans="2:13" x14ac:dyDescent="0.25">
      <c r="B149" s="75">
        <v>20</v>
      </c>
      <c r="C149" s="70" t="s">
        <v>149</v>
      </c>
      <c r="D149" s="84">
        <v>696549</v>
      </c>
      <c r="E149" s="85">
        <v>640809</v>
      </c>
      <c r="F149" s="43">
        <v>-55740</v>
      </c>
      <c r="G149" s="73">
        <v>-8.0023085238798711E-2</v>
      </c>
      <c r="H149" s="65">
        <v>0.91997691476120125</v>
      </c>
      <c r="J149" s="26" t="s">
        <v>149</v>
      </c>
      <c r="K149" s="49">
        <v>1109793</v>
      </c>
      <c r="L149" s="49">
        <v>1028721</v>
      </c>
      <c r="M149" s="65">
        <v>0.92694853905187724</v>
      </c>
    </row>
    <row r="150" spans="2:13" x14ac:dyDescent="0.25">
      <c r="B150" s="75">
        <v>21</v>
      </c>
      <c r="C150" s="74" t="s">
        <v>151</v>
      </c>
      <c r="D150" s="43">
        <v>72561</v>
      </c>
      <c r="E150" s="84">
        <v>65348</v>
      </c>
      <c r="F150" s="43">
        <v>-7213</v>
      </c>
      <c r="G150" s="73">
        <v>-9.940601700638084E-2</v>
      </c>
      <c r="H150" s="65">
        <v>0.92435357195559853</v>
      </c>
      <c r="I150" s="31"/>
      <c r="J150" s="26" t="s">
        <v>140</v>
      </c>
      <c r="K150" s="49">
        <v>506058</v>
      </c>
      <c r="L150" s="49">
        <v>470216</v>
      </c>
      <c r="M150" s="65">
        <v>0.92917412628591978</v>
      </c>
    </row>
    <row r="151" spans="2:13" x14ac:dyDescent="0.25">
      <c r="B151" s="69">
        <v>22</v>
      </c>
      <c r="C151" s="70" t="s">
        <v>137</v>
      </c>
      <c r="D151" s="84">
        <v>371821</v>
      </c>
      <c r="E151" s="84">
        <v>337056</v>
      </c>
      <c r="F151" s="43">
        <v>-34765</v>
      </c>
      <c r="G151" s="73">
        <v>-9.3499291325664771E-2</v>
      </c>
      <c r="H151" s="65">
        <v>0.92620384584309612</v>
      </c>
      <c r="I151" s="31"/>
      <c r="J151" s="26" t="s">
        <v>155</v>
      </c>
      <c r="K151" s="49">
        <v>186780</v>
      </c>
      <c r="L151" s="49">
        <v>175602</v>
      </c>
      <c r="M151" s="65">
        <v>0.94015419209765505</v>
      </c>
    </row>
    <row r="152" spans="2:13" x14ac:dyDescent="0.25">
      <c r="B152" s="69">
        <v>23</v>
      </c>
      <c r="C152" s="74" t="s">
        <v>293</v>
      </c>
      <c r="D152" s="43">
        <v>189802</v>
      </c>
      <c r="E152" s="84">
        <v>159634</v>
      </c>
      <c r="F152" s="43">
        <v>-30168</v>
      </c>
      <c r="G152" s="73">
        <v>-0.15894458435632922</v>
      </c>
      <c r="H152" s="65">
        <v>0.9670485162140684</v>
      </c>
      <c r="I152" s="31"/>
      <c r="J152" s="26" t="s">
        <v>138</v>
      </c>
      <c r="K152" s="49">
        <v>80592</v>
      </c>
      <c r="L152" s="49">
        <v>78280</v>
      </c>
      <c r="M152" s="65">
        <v>0.97131228906094902</v>
      </c>
    </row>
    <row r="153" spans="2:13" x14ac:dyDescent="0.25">
      <c r="B153" s="75">
        <v>24</v>
      </c>
      <c r="C153" s="70" t="s">
        <v>146</v>
      </c>
      <c r="D153" s="84">
        <v>428455</v>
      </c>
      <c r="E153" s="84">
        <v>386724</v>
      </c>
      <c r="F153" s="43">
        <v>-41731</v>
      </c>
      <c r="G153" s="73">
        <v>-9.7398793338857051E-2</v>
      </c>
      <c r="H153" s="65" t="e">
        <v>#DIV/0!</v>
      </c>
      <c r="I153" s="31"/>
      <c r="J153" s="26" t="s">
        <v>295</v>
      </c>
      <c r="K153" s="49">
        <v>0</v>
      </c>
      <c r="L153" s="49">
        <v>0</v>
      </c>
      <c r="M153" s="65" t="e">
        <v>#DIV/0!</v>
      </c>
    </row>
    <row r="154" spans="2:13" s="31" customFormat="1" x14ac:dyDescent="0.25">
      <c r="B154" s="40"/>
      <c r="C154" s="80" t="s">
        <v>29</v>
      </c>
      <c r="D154" s="48">
        <v>7270889</v>
      </c>
      <c r="E154" s="48">
        <v>6497969</v>
      </c>
      <c r="F154" s="48">
        <v>-772920</v>
      </c>
      <c r="G154" s="44">
        <v>-0.10630336950543462</v>
      </c>
      <c r="H154" s="65">
        <v>0.89369663049456538</v>
      </c>
      <c r="I154" s="26"/>
      <c r="J154" s="31" t="s">
        <v>29</v>
      </c>
      <c r="K154" s="49">
        <v>11922163</v>
      </c>
      <c r="L154" s="49">
        <v>10728942</v>
      </c>
      <c r="M154" s="65">
        <v>0.89991572837915401</v>
      </c>
    </row>
    <row r="155" spans="2:13" s="31" customFormat="1" ht="12.95" customHeight="1" x14ac:dyDescent="0.25">
      <c r="B155" s="53"/>
      <c r="C155" s="79"/>
      <c r="D155" s="79"/>
      <c r="E155" s="79"/>
      <c r="F155" s="87"/>
      <c r="G155" s="56"/>
      <c r="H155" s="65"/>
      <c r="I155" s="26"/>
    </row>
    <row r="156" spans="2:13" x14ac:dyDescent="0.25">
      <c r="B156" s="419" t="s">
        <v>219</v>
      </c>
      <c r="C156" s="419"/>
      <c r="D156" s="419"/>
      <c r="E156" s="419"/>
      <c r="F156" s="419"/>
      <c r="G156" s="419"/>
      <c r="H156" s="65"/>
    </row>
    <row r="157" spans="2:13" ht="42.75" customHeight="1" x14ac:dyDescent="0.25">
      <c r="B157" s="37" t="s">
        <v>22</v>
      </c>
      <c r="C157" s="37" t="s">
        <v>23</v>
      </c>
      <c r="D157" s="37" t="s">
        <v>226</v>
      </c>
      <c r="E157" s="37" t="s">
        <v>193</v>
      </c>
      <c r="F157" s="67" t="s">
        <v>6</v>
      </c>
      <c r="G157" s="37" t="s">
        <v>30</v>
      </c>
      <c r="H157" s="65"/>
    </row>
    <row r="158" spans="2:13" ht="18.75" customHeight="1" x14ac:dyDescent="0.25">
      <c r="B158" s="68" t="s">
        <v>238</v>
      </c>
      <c r="C158" s="68" t="s">
        <v>239</v>
      </c>
      <c r="D158" s="68" t="s">
        <v>240</v>
      </c>
      <c r="E158" s="68" t="s">
        <v>241</v>
      </c>
      <c r="F158" s="37" t="s">
        <v>31</v>
      </c>
      <c r="G158" s="37">
        <v>6</v>
      </c>
      <c r="H158" s="65"/>
    </row>
    <row r="159" spans="2:13" x14ac:dyDescent="0.25">
      <c r="B159" s="75">
        <v>1</v>
      </c>
      <c r="C159" s="70" t="s">
        <v>155</v>
      </c>
      <c r="D159" s="84">
        <v>87764</v>
      </c>
      <c r="E159" s="85">
        <v>83893</v>
      </c>
      <c r="F159" s="43">
        <v>-3871</v>
      </c>
      <c r="G159" s="73">
        <v>-4.4106923111982131E-2</v>
      </c>
      <c r="H159" s="65">
        <v>0.84282461722704582</v>
      </c>
      <c r="I159" s="26" t="str">
        <f>C159&amp;" (" &amp; ROUND(H159*100,0)&amp;"%)"</f>
        <v>Alipurduar (84%)</v>
      </c>
    </row>
    <row r="160" spans="2:13" x14ac:dyDescent="0.25">
      <c r="B160" s="75">
        <v>2</v>
      </c>
      <c r="C160" s="70" t="s">
        <v>132</v>
      </c>
      <c r="D160" s="84">
        <v>182524</v>
      </c>
      <c r="E160" s="85">
        <v>172573</v>
      </c>
      <c r="F160" s="43">
        <v>-9951</v>
      </c>
      <c r="G160" s="73">
        <v>-5.4518857794043522E-2</v>
      </c>
      <c r="H160" s="65">
        <v>0.86023092650564592</v>
      </c>
      <c r="I160" s="26" t="str">
        <f t="shared" ref="I160:I167" si="1">C160&amp;" (" &amp; ROUND(H160*100,0)&amp;"%)"</f>
        <v>Bankura (86%)</v>
      </c>
    </row>
    <row r="161" spans="2:9" x14ac:dyDescent="0.25">
      <c r="B161" s="75">
        <v>3</v>
      </c>
      <c r="C161" s="70" t="s">
        <v>133</v>
      </c>
      <c r="D161" s="84">
        <v>183811</v>
      </c>
      <c r="E161" s="85">
        <v>173780</v>
      </c>
      <c r="F161" s="43">
        <v>-10031</v>
      </c>
      <c r="G161" s="73">
        <v>-5.4572359652033886E-2</v>
      </c>
      <c r="H161" s="65">
        <v>0.87277193672005504</v>
      </c>
      <c r="I161" s="26" t="str">
        <f t="shared" si="1"/>
        <v>Birbhum (87%)</v>
      </c>
    </row>
    <row r="162" spans="2:9" x14ac:dyDescent="0.25">
      <c r="B162" s="75">
        <v>4</v>
      </c>
      <c r="C162" s="70" t="s">
        <v>135</v>
      </c>
      <c r="D162" s="84">
        <v>189731</v>
      </c>
      <c r="E162" s="85">
        <v>177358</v>
      </c>
      <c r="F162" s="43">
        <v>-12373</v>
      </c>
      <c r="G162" s="73">
        <v>-6.5213381050012911E-2</v>
      </c>
      <c r="H162" s="65">
        <v>0.87529801632365734</v>
      </c>
      <c r="I162" s="26" t="str">
        <f t="shared" si="1"/>
        <v>Cooch Behar (88%)</v>
      </c>
    </row>
    <row r="163" spans="2:9" x14ac:dyDescent="0.25">
      <c r="B163" s="75">
        <v>5</v>
      </c>
      <c r="C163" s="70" t="s">
        <v>136</v>
      </c>
      <c r="D163" s="84">
        <v>101770</v>
      </c>
      <c r="E163" s="85">
        <v>88822</v>
      </c>
      <c r="F163" s="43">
        <v>-12948</v>
      </c>
      <c r="G163" s="73">
        <v>-0.12722806327994499</v>
      </c>
      <c r="H163" s="65">
        <v>0.87704565973896198</v>
      </c>
      <c r="I163" s="26" t="str">
        <f t="shared" si="1"/>
        <v>D/Dinajpur (88%)</v>
      </c>
    </row>
    <row r="164" spans="2:9" x14ac:dyDescent="0.25">
      <c r="B164" s="75">
        <v>6</v>
      </c>
      <c r="C164" s="70" t="s">
        <v>287</v>
      </c>
      <c r="D164" s="84">
        <v>226909</v>
      </c>
      <c r="E164" s="85">
        <v>205777</v>
      </c>
      <c r="F164" s="43">
        <v>-21132</v>
      </c>
      <c r="G164" s="73">
        <v>-9.3129845003944306E-2</v>
      </c>
      <c r="H164" s="65">
        <v>0.88034364715804792</v>
      </c>
      <c r="I164" s="26" t="str">
        <f t="shared" si="1"/>
        <v>E/Bardhaman (88%)</v>
      </c>
    </row>
    <row r="165" spans="2:9" x14ac:dyDescent="0.25">
      <c r="B165" s="75">
        <v>7</v>
      </c>
      <c r="C165" s="70" t="s">
        <v>145</v>
      </c>
      <c r="D165" s="84">
        <v>301158</v>
      </c>
      <c r="E165" s="85">
        <v>263603</v>
      </c>
      <c r="F165" s="43">
        <v>-37555</v>
      </c>
      <c r="G165" s="73">
        <v>-0.12470198367634265</v>
      </c>
      <c r="H165" s="65">
        <v>0.88257035746343526</v>
      </c>
      <c r="I165" s="26" t="str">
        <f t="shared" si="1"/>
        <v>E/Medinipur (88%)</v>
      </c>
    </row>
    <row r="166" spans="2:9" x14ac:dyDescent="0.25">
      <c r="B166" s="75">
        <v>8</v>
      </c>
      <c r="C166" s="70" t="s">
        <v>138</v>
      </c>
      <c r="D166" s="84">
        <v>29001</v>
      </c>
      <c r="E166" s="85">
        <v>28389</v>
      </c>
      <c r="F166" s="43">
        <v>-612</v>
      </c>
      <c r="G166" s="73">
        <v>-2.1102720595841524E-2</v>
      </c>
      <c r="H166" s="65">
        <v>0.8841379118011482</v>
      </c>
      <c r="I166" s="26" t="str">
        <f t="shared" si="1"/>
        <v>GTA (88%)</v>
      </c>
    </row>
    <row r="167" spans="2:9" x14ac:dyDescent="0.25">
      <c r="B167" s="75">
        <v>9</v>
      </c>
      <c r="C167" s="70" t="s">
        <v>139</v>
      </c>
      <c r="D167" s="84">
        <v>241876</v>
      </c>
      <c r="E167" s="85">
        <v>212934</v>
      </c>
      <c r="F167" s="43">
        <v>-28942</v>
      </c>
      <c r="G167" s="73">
        <v>-0.11965635284195207</v>
      </c>
      <c r="H167" s="65">
        <v>0.88532031755739737</v>
      </c>
      <c r="I167" s="26" t="str">
        <f t="shared" si="1"/>
        <v>Hooghly (89%)</v>
      </c>
    </row>
    <row r="168" spans="2:9" x14ac:dyDescent="0.25">
      <c r="B168" s="75">
        <v>10</v>
      </c>
      <c r="C168" s="70" t="s">
        <v>140</v>
      </c>
      <c r="D168" s="84">
        <v>201113</v>
      </c>
      <c r="E168" s="85">
        <v>188339</v>
      </c>
      <c r="F168" s="43">
        <v>-12774</v>
      </c>
      <c r="G168" s="73">
        <v>-6.3516530507724517E-2</v>
      </c>
      <c r="H168" s="65">
        <v>0.90687015499605572</v>
      </c>
    </row>
    <row r="169" spans="2:9" x14ac:dyDescent="0.25">
      <c r="B169" s="75">
        <v>11</v>
      </c>
      <c r="C169" s="70" t="s">
        <v>141</v>
      </c>
      <c r="D169" s="84">
        <v>114083</v>
      </c>
      <c r="E169" s="85">
        <v>100056</v>
      </c>
      <c r="F169" s="43">
        <v>-14027</v>
      </c>
      <c r="G169" s="73">
        <v>-0.12295434026103802</v>
      </c>
      <c r="H169" s="65">
        <v>0.91002596770266986</v>
      </c>
      <c r="I169" s="49"/>
    </row>
    <row r="170" spans="2:9" x14ac:dyDescent="0.25">
      <c r="B170" s="75">
        <v>12</v>
      </c>
      <c r="C170" s="74" t="s">
        <v>294</v>
      </c>
      <c r="D170" s="43">
        <v>62276</v>
      </c>
      <c r="E170" s="85">
        <v>57685</v>
      </c>
      <c r="F170" s="43">
        <v>-4591</v>
      </c>
      <c r="G170" s="73">
        <v>-7.372021324426746E-2</v>
      </c>
      <c r="H170" s="65">
        <v>0.92246561213361178</v>
      </c>
      <c r="I170" s="26" t="s">
        <v>15</v>
      </c>
    </row>
    <row r="171" spans="2:9" x14ac:dyDescent="0.25">
      <c r="B171" s="75">
        <v>13</v>
      </c>
      <c r="C171" s="74" t="s">
        <v>295</v>
      </c>
      <c r="D171" s="43">
        <v>0</v>
      </c>
      <c r="E171" s="85">
        <v>0</v>
      </c>
      <c r="F171" s="43">
        <v>0</v>
      </c>
      <c r="G171" s="73" t="e">
        <v>#DIV/0!</v>
      </c>
      <c r="H171" s="65">
        <v>0.92627978675573253</v>
      </c>
    </row>
    <row r="172" spans="2:9" x14ac:dyDescent="0.25">
      <c r="B172" s="75">
        <v>14</v>
      </c>
      <c r="C172" s="70" t="s">
        <v>142</v>
      </c>
      <c r="D172" s="84">
        <v>143623</v>
      </c>
      <c r="E172" s="85">
        <v>121049</v>
      </c>
      <c r="F172" s="43">
        <v>-22574</v>
      </c>
      <c r="G172" s="73">
        <v>-0.1571753827729542</v>
      </c>
      <c r="H172" s="65">
        <v>0.93478661894998705</v>
      </c>
    </row>
    <row r="173" spans="2:9" x14ac:dyDescent="0.25">
      <c r="B173" s="75">
        <v>15</v>
      </c>
      <c r="C173" s="70" t="s">
        <v>143</v>
      </c>
      <c r="D173" s="84">
        <v>265146</v>
      </c>
      <c r="E173" s="85">
        <v>234010</v>
      </c>
      <c r="F173" s="43">
        <v>-31136</v>
      </c>
      <c r="G173" s="73">
        <v>-0.11742964253656477</v>
      </c>
      <c r="H173" s="65">
        <v>0.93545108005082589</v>
      </c>
    </row>
    <row r="174" spans="2:9" x14ac:dyDescent="0.25">
      <c r="B174" s="75">
        <v>16</v>
      </c>
      <c r="C174" s="70" t="s">
        <v>144</v>
      </c>
      <c r="D174" s="84">
        <v>502002</v>
      </c>
      <c r="E174" s="85">
        <v>443839</v>
      </c>
      <c r="F174" s="43">
        <v>-58163</v>
      </c>
      <c r="G174" s="73">
        <v>-0.1158620881988518</v>
      </c>
      <c r="H174" s="65">
        <v>0.93648346949227546</v>
      </c>
    </row>
    <row r="175" spans="2:9" x14ac:dyDescent="0.25">
      <c r="B175" s="75">
        <v>17</v>
      </c>
      <c r="C175" s="70" t="s">
        <v>148</v>
      </c>
      <c r="D175" s="84">
        <v>390875</v>
      </c>
      <c r="E175" s="85">
        <v>366321</v>
      </c>
      <c r="F175" s="43">
        <v>-24554</v>
      </c>
      <c r="G175" s="73">
        <v>-6.2818036456667739E-2</v>
      </c>
      <c r="H175" s="65">
        <v>0.93718196354333227</v>
      </c>
    </row>
    <row r="176" spans="2:9" x14ac:dyDescent="0.25">
      <c r="B176" s="75">
        <v>18</v>
      </c>
      <c r="C176" s="70" t="s">
        <v>147</v>
      </c>
      <c r="D176" s="84">
        <v>251797</v>
      </c>
      <c r="E176" s="85">
        <v>222921</v>
      </c>
      <c r="F176" s="43">
        <v>-28876</v>
      </c>
      <c r="G176" s="73">
        <v>-0.11467968244260257</v>
      </c>
      <c r="H176" s="65">
        <v>0.93869965444144376</v>
      </c>
    </row>
    <row r="177" spans="2:9" x14ac:dyDescent="0.25">
      <c r="B177" s="75">
        <v>19</v>
      </c>
      <c r="C177" s="70" t="s">
        <v>150</v>
      </c>
      <c r="D177" s="84">
        <v>177830</v>
      </c>
      <c r="E177" s="85">
        <v>167907</v>
      </c>
      <c r="F177" s="43">
        <v>-9923</v>
      </c>
      <c r="G177" s="73">
        <v>-5.5800483607940168E-2</v>
      </c>
      <c r="H177" s="65">
        <v>0.94419951639205979</v>
      </c>
      <c r="I177" s="26" t="s">
        <v>15</v>
      </c>
    </row>
    <row r="178" spans="2:9" x14ac:dyDescent="0.25">
      <c r="B178" s="75">
        <v>20</v>
      </c>
      <c r="C178" s="70" t="s">
        <v>149</v>
      </c>
      <c r="D178" s="84">
        <v>413244</v>
      </c>
      <c r="E178" s="85">
        <v>387912</v>
      </c>
      <c r="F178" s="43">
        <v>-25332</v>
      </c>
      <c r="G178" s="73">
        <v>-6.1300345558556207E-2</v>
      </c>
      <c r="H178" s="65">
        <v>0.94542764034796611</v>
      </c>
    </row>
    <row r="179" spans="2:9" x14ac:dyDescent="0.25">
      <c r="B179" s="75">
        <v>21</v>
      </c>
      <c r="C179" s="74" t="s">
        <v>151</v>
      </c>
      <c r="D179" s="43">
        <v>49292</v>
      </c>
      <c r="E179" s="84">
        <v>44857</v>
      </c>
      <c r="F179" s="43">
        <v>-4435</v>
      </c>
      <c r="G179" s="73">
        <v>-8.9974032297330198E-2</v>
      </c>
      <c r="H179" s="65">
        <v>0.94548114220595647</v>
      </c>
    </row>
    <row r="180" spans="2:9" x14ac:dyDescent="0.25">
      <c r="B180" s="69">
        <v>22</v>
      </c>
      <c r="C180" s="70" t="s">
        <v>137</v>
      </c>
      <c r="D180" s="84">
        <v>181010</v>
      </c>
      <c r="E180" s="84">
        <v>169326</v>
      </c>
      <c r="F180" s="43">
        <v>-11684</v>
      </c>
      <c r="G180" s="73">
        <v>-6.4548919949174083E-2</v>
      </c>
      <c r="H180" s="65">
        <v>0.95589307688801783</v>
      </c>
    </row>
    <row r="181" spans="2:9" x14ac:dyDescent="0.25">
      <c r="B181" s="69">
        <v>23</v>
      </c>
      <c r="C181" s="74" t="s">
        <v>293</v>
      </c>
      <c r="D181" s="43">
        <v>117873</v>
      </c>
      <c r="E181" s="84">
        <v>101398</v>
      </c>
      <c r="F181" s="43">
        <v>-16475</v>
      </c>
      <c r="G181" s="73">
        <v>-0.13976907349435408</v>
      </c>
      <c r="H181" s="65">
        <v>0.97889727940415849</v>
      </c>
    </row>
    <row r="182" spans="2:9" x14ac:dyDescent="0.25">
      <c r="B182" s="75">
        <v>24</v>
      </c>
      <c r="C182" s="70" t="s">
        <v>146</v>
      </c>
      <c r="D182" s="84">
        <v>236566</v>
      </c>
      <c r="E182" s="84">
        <v>218224</v>
      </c>
      <c r="F182" s="43">
        <v>-18342</v>
      </c>
      <c r="G182" s="73">
        <v>-7.7534387866388235E-2</v>
      </c>
      <c r="H182" s="65" t="e">
        <v>#DIV/0!</v>
      </c>
    </row>
    <row r="183" spans="2:9" x14ac:dyDescent="0.25">
      <c r="B183" s="75"/>
      <c r="C183" s="76" t="s">
        <v>29</v>
      </c>
      <c r="D183" s="48">
        <v>4651274</v>
      </c>
      <c r="E183" s="48">
        <v>4230973</v>
      </c>
      <c r="F183" s="48">
        <v>-420301</v>
      </c>
      <c r="G183" s="44">
        <v>-9.0362554431323544E-2</v>
      </c>
      <c r="H183" s="65">
        <v>0.90963744556867643</v>
      </c>
    </row>
    <row r="184" spans="2:9" ht="12.95" customHeight="1" x14ac:dyDescent="0.25">
      <c r="B184" s="81"/>
      <c r="C184" s="78"/>
      <c r="D184" s="88"/>
      <c r="E184" s="89"/>
      <c r="F184" s="90"/>
      <c r="G184" s="91"/>
      <c r="H184" s="65"/>
    </row>
    <row r="185" spans="2:9" ht="13.9" customHeight="1" x14ac:dyDescent="0.25">
      <c r="B185" s="420" t="s">
        <v>296</v>
      </c>
      <c r="C185" s="420"/>
      <c r="D185" s="420"/>
      <c r="E185" s="420"/>
      <c r="F185" s="420"/>
      <c r="G185" s="420"/>
      <c r="H185" s="420"/>
    </row>
    <row r="186" spans="2:9" ht="45" x14ac:dyDescent="0.25">
      <c r="B186" s="37" t="s">
        <v>22</v>
      </c>
      <c r="C186" s="37" t="s">
        <v>23</v>
      </c>
      <c r="D186" s="37" t="s">
        <v>227</v>
      </c>
      <c r="E186" s="37" t="s">
        <v>193</v>
      </c>
      <c r="F186" s="67" t="s">
        <v>6</v>
      </c>
      <c r="G186" s="37" t="s">
        <v>30</v>
      </c>
      <c r="H186" s="65"/>
    </row>
    <row r="187" spans="2:9" ht="24.75" customHeight="1" x14ac:dyDescent="0.25">
      <c r="B187" s="68" t="s">
        <v>238</v>
      </c>
      <c r="C187" s="68" t="s">
        <v>239</v>
      </c>
      <c r="D187" s="68" t="s">
        <v>240</v>
      </c>
      <c r="E187" s="68" t="s">
        <v>241</v>
      </c>
      <c r="F187" s="37" t="s">
        <v>31</v>
      </c>
      <c r="G187" s="68" t="s">
        <v>288</v>
      </c>
      <c r="H187" s="65"/>
    </row>
    <row r="188" spans="2:9" x14ac:dyDescent="0.25">
      <c r="B188" s="75">
        <v>1</v>
      </c>
      <c r="C188" s="92" t="s">
        <v>155</v>
      </c>
      <c r="D188" s="71">
        <v>114538</v>
      </c>
      <c r="E188" s="85">
        <v>91709</v>
      </c>
      <c r="F188" s="43">
        <v>-22829</v>
      </c>
      <c r="G188" s="73">
        <v>-0.19931376486406258</v>
      </c>
      <c r="H188" s="65">
        <v>0.8006862351359374</v>
      </c>
    </row>
    <row r="189" spans="2:9" x14ac:dyDescent="0.25">
      <c r="B189" s="75">
        <v>2</v>
      </c>
      <c r="C189" s="92" t="s">
        <v>132</v>
      </c>
      <c r="D189" s="71">
        <v>249066</v>
      </c>
      <c r="E189" s="85">
        <v>295054</v>
      </c>
      <c r="F189" s="43">
        <v>45988</v>
      </c>
      <c r="G189" s="73">
        <v>0.18464182184641822</v>
      </c>
      <c r="H189" s="65">
        <v>1.1846418218464183</v>
      </c>
    </row>
    <row r="190" spans="2:9" x14ac:dyDescent="0.25">
      <c r="B190" s="75">
        <v>3</v>
      </c>
      <c r="C190" s="92" t="s">
        <v>133</v>
      </c>
      <c r="D190" s="71">
        <v>356997</v>
      </c>
      <c r="E190" s="85">
        <v>320800</v>
      </c>
      <c r="F190" s="43">
        <v>-36197</v>
      </c>
      <c r="G190" s="73">
        <v>-0.10139300890483674</v>
      </c>
      <c r="H190" s="65">
        <v>0.89860699109516329</v>
      </c>
    </row>
    <row r="191" spans="2:9" x14ac:dyDescent="0.25">
      <c r="B191" s="75">
        <v>4</v>
      </c>
      <c r="C191" s="92" t="s">
        <v>287</v>
      </c>
      <c r="D191" s="71">
        <v>382353</v>
      </c>
      <c r="E191" s="85">
        <v>321993</v>
      </c>
      <c r="F191" s="43">
        <v>-60360</v>
      </c>
      <c r="G191" s="73">
        <v>-0.15786459109775522</v>
      </c>
      <c r="H191" s="65">
        <v>0.84213540890224481</v>
      </c>
    </row>
    <row r="192" spans="2:9" x14ac:dyDescent="0.25">
      <c r="B192" s="75">
        <v>5</v>
      </c>
      <c r="C192" s="92" t="s">
        <v>135</v>
      </c>
      <c r="D192" s="71">
        <v>233518</v>
      </c>
      <c r="E192" s="85">
        <v>215851</v>
      </c>
      <c r="F192" s="43">
        <v>-17667</v>
      </c>
      <c r="G192" s="73">
        <v>-7.5655838093851444E-2</v>
      </c>
      <c r="H192" s="65">
        <v>0.92434416190614854</v>
      </c>
    </row>
    <row r="193" spans="2:9" x14ac:dyDescent="0.25">
      <c r="B193" s="75">
        <v>6</v>
      </c>
      <c r="C193" s="92" t="s">
        <v>136</v>
      </c>
      <c r="D193" s="71">
        <v>137224</v>
      </c>
      <c r="E193" s="85">
        <v>115723</v>
      </c>
      <c r="F193" s="43">
        <v>-21501</v>
      </c>
      <c r="G193" s="73">
        <v>-0.15668541946015274</v>
      </c>
      <c r="H193" s="65">
        <v>0.8433145805398472</v>
      </c>
    </row>
    <row r="194" spans="2:9" x14ac:dyDescent="0.25">
      <c r="B194" s="75">
        <v>7</v>
      </c>
      <c r="C194" s="92" t="s">
        <v>137</v>
      </c>
      <c r="D194" s="71">
        <v>373916</v>
      </c>
      <c r="E194" s="85">
        <v>337056</v>
      </c>
      <c r="F194" s="43">
        <v>-36860</v>
      </c>
      <c r="G194" s="73">
        <v>-9.857829031119289E-2</v>
      </c>
      <c r="H194" s="65">
        <v>0.90142170968880708</v>
      </c>
    </row>
    <row r="195" spans="2:9" x14ac:dyDescent="0.25">
      <c r="B195" s="75">
        <v>8</v>
      </c>
      <c r="C195" s="92" t="s">
        <v>138</v>
      </c>
      <c r="D195" s="71">
        <v>56765</v>
      </c>
      <c r="E195" s="85">
        <v>49891</v>
      </c>
      <c r="F195" s="43">
        <v>-6874</v>
      </c>
      <c r="G195" s="73">
        <v>-0.12109574561789835</v>
      </c>
      <c r="H195" s="65">
        <v>0.87890425438210162</v>
      </c>
    </row>
    <row r="196" spans="2:9" x14ac:dyDescent="0.25">
      <c r="B196" s="75">
        <v>9</v>
      </c>
      <c r="C196" s="92" t="s">
        <v>139</v>
      </c>
      <c r="D196" s="71">
        <v>249775</v>
      </c>
      <c r="E196" s="85">
        <v>305779</v>
      </c>
      <c r="F196" s="43">
        <v>56004</v>
      </c>
      <c r="G196" s="73">
        <v>0.22421779601641478</v>
      </c>
      <c r="H196" s="65">
        <v>1.2242177960164147</v>
      </c>
    </row>
    <row r="197" spans="2:9" x14ac:dyDescent="0.25">
      <c r="B197" s="75">
        <v>10</v>
      </c>
      <c r="C197" s="92" t="s">
        <v>140</v>
      </c>
      <c r="D197" s="71">
        <v>315769</v>
      </c>
      <c r="E197" s="85">
        <v>281877</v>
      </c>
      <c r="F197" s="43">
        <v>-33892</v>
      </c>
      <c r="G197" s="73">
        <v>-0.10733162533370913</v>
      </c>
      <c r="H197" s="65">
        <v>0.8926683746662909</v>
      </c>
    </row>
    <row r="198" spans="2:9" x14ac:dyDescent="0.25">
      <c r="B198" s="75">
        <v>11</v>
      </c>
      <c r="C198" s="92" t="s">
        <v>141</v>
      </c>
      <c r="D198" s="71">
        <v>159489</v>
      </c>
      <c r="E198" s="85">
        <v>163699</v>
      </c>
      <c r="F198" s="43">
        <v>4210</v>
      </c>
      <c r="G198" s="73">
        <v>2.6396804795315039E-2</v>
      </c>
      <c r="H198" s="65">
        <v>1.0263968047953151</v>
      </c>
    </row>
    <row r="199" spans="2:9" x14ac:dyDescent="0.25">
      <c r="B199" s="75">
        <v>12</v>
      </c>
      <c r="C199" s="92" t="s">
        <v>142</v>
      </c>
      <c r="D199" s="71">
        <v>138145</v>
      </c>
      <c r="E199" s="85">
        <v>105835</v>
      </c>
      <c r="F199" s="43">
        <v>-32310</v>
      </c>
      <c r="G199" s="73">
        <v>-0.23388468638025264</v>
      </c>
      <c r="H199" s="65">
        <v>0.76611531361974738</v>
      </c>
    </row>
    <row r="200" spans="2:9" x14ac:dyDescent="0.25">
      <c r="B200" s="75">
        <v>13</v>
      </c>
      <c r="C200" s="92" t="s">
        <v>143</v>
      </c>
      <c r="D200" s="71">
        <v>437266</v>
      </c>
      <c r="E200" s="85">
        <v>371703</v>
      </c>
      <c r="F200" s="43">
        <v>-65563</v>
      </c>
      <c r="G200" s="73">
        <v>-0.14993848138204205</v>
      </c>
      <c r="H200" s="65">
        <v>0.85006151861795798</v>
      </c>
    </row>
    <row r="201" spans="2:9" x14ac:dyDescent="0.25">
      <c r="B201" s="75">
        <v>14</v>
      </c>
      <c r="C201" s="92" t="s">
        <v>144</v>
      </c>
      <c r="D201" s="71">
        <v>622565</v>
      </c>
      <c r="E201" s="85">
        <v>673397</v>
      </c>
      <c r="F201" s="43">
        <v>50832</v>
      </c>
      <c r="G201" s="73">
        <v>8.164930569498767E-2</v>
      </c>
      <c r="H201" s="65">
        <v>1.0816493056949876</v>
      </c>
    </row>
    <row r="202" spans="2:9" x14ac:dyDescent="0.25">
      <c r="B202" s="75">
        <v>15</v>
      </c>
      <c r="C202" s="92" t="s">
        <v>145</v>
      </c>
      <c r="D202" s="71">
        <v>426153</v>
      </c>
      <c r="E202" s="85">
        <v>359959</v>
      </c>
      <c r="F202" s="43">
        <v>-66194</v>
      </c>
      <c r="G202" s="73">
        <v>-0.15532918928178377</v>
      </c>
      <c r="H202" s="65">
        <v>0.84467081071821626</v>
      </c>
    </row>
    <row r="203" spans="2:9" x14ac:dyDescent="0.25">
      <c r="B203" s="75">
        <v>16</v>
      </c>
      <c r="C203" s="92" t="s">
        <v>146</v>
      </c>
      <c r="D203" s="71">
        <v>446008</v>
      </c>
      <c r="E203" s="85">
        <v>386724</v>
      </c>
      <c r="F203" s="43">
        <v>-59284</v>
      </c>
      <c r="G203" s="73">
        <v>-0.13292138257609729</v>
      </c>
      <c r="H203" s="65">
        <v>0.86707861742390269</v>
      </c>
    </row>
    <row r="204" spans="2:9" x14ac:dyDescent="0.25">
      <c r="B204" s="75">
        <v>17</v>
      </c>
      <c r="C204" s="92" t="s">
        <v>147</v>
      </c>
      <c r="D204" s="71">
        <v>397158</v>
      </c>
      <c r="E204" s="85">
        <v>339497</v>
      </c>
      <c r="F204" s="43">
        <v>-57661</v>
      </c>
      <c r="G204" s="73">
        <v>-0.14518403255127682</v>
      </c>
      <c r="H204" s="65">
        <v>0.85481596744872312</v>
      </c>
    </row>
    <row r="205" spans="2:9" x14ac:dyDescent="0.25">
      <c r="B205" s="75">
        <v>18</v>
      </c>
      <c r="C205" s="92" t="s">
        <v>148</v>
      </c>
      <c r="D205" s="71">
        <v>534952</v>
      </c>
      <c r="E205" s="85">
        <v>526482</v>
      </c>
      <c r="F205" s="43">
        <v>-8470</v>
      </c>
      <c r="G205" s="73">
        <v>-1.5833196249383123E-2</v>
      </c>
      <c r="H205" s="65">
        <v>0.98416680375061683</v>
      </c>
    </row>
    <row r="206" spans="2:9" x14ac:dyDescent="0.25">
      <c r="B206" s="75">
        <v>19</v>
      </c>
      <c r="C206" s="92" t="s">
        <v>149</v>
      </c>
      <c r="D206" s="71">
        <v>813481</v>
      </c>
      <c r="E206" s="85">
        <v>640809</v>
      </c>
      <c r="F206" s="43">
        <v>-172672</v>
      </c>
      <c r="G206" s="73">
        <v>-0.21226310141232554</v>
      </c>
      <c r="H206" s="65">
        <v>0.78773689858767448</v>
      </c>
    </row>
    <row r="207" spans="2:9" x14ac:dyDescent="0.25">
      <c r="B207" s="75">
        <v>20</v>
      </c>
      <c r="C207" s="92" t="s">
        <v>150</v>
      </c>
      <c r="D207" s="71">
        <v>300102</v>
      </c>
      <c r="E207" s="85">
        <v>274482</v>
      </c>
      <c r="F207" s="43">
        <v>-25620</v>
      </c>
      <c r="G207" s="73">
        <v>-8.5370973868884578E-2</v>
      </c>
      <c r="H207" s="65">
        <v>0.91462902613111541</v>
      </c>
    </row>
    <row r="208" spans="2:9" x14ac:dyDescent="0.25">
      <c r="B208" s="75">
        <v>21</v>
      </c>
      <c r="C208" s="74" t="s">
        <v>151</v>
      </c>
      <c r="D208" s="72">
        <v>78476</v>
      </c>
      <c r="E208" s="84">
        <v>65348</v>
      </c>
      <c r="F208" s="43">
        <v>-13128</v>
      </c>
      <c r="G208" s="73">
        <v>-0.16728681380294613</v>
      </c>
      <c r="H208" s="65">
        <v>0.83271318619705392</v>
      </c>
      <c r="I208" s="31"/>
    </row>
    <row r="209" spans="2:9" x14ac:dyDescent="0.25">
      <c r="B209" s="69">
        <v>22</v>
      </c>
      <c r="C209" s="74" t="s">
        <v>293</v>
      </c>
      <c r="D209" s="72">
        <v>181928</v>
      </c>
      <c r="E209" s="84">
        <v>159634</v>
      </c>
      <c r="F209" s="43">
        <v>-22294</v>
      </c>
      <c r="G209" s="73">
        <v>-0.12254298403764126</v>
      </c>
      <c r="H209" s="65">
        <v>0.8774570159623587</v>
      </c>
      <c r="I209" s="31"/>
    </row>
    <row r="210" spans="2:9" x14ac:dyDescent="0.25">
      <c r="B210" s="69">
        <v>23</v>
      </c>
      <c r="C210" s="74" t="s">
        <v>294</v>
      </c>
      <c r="D210" s="72">
        <v>111761</v>
      </c>
      <c r="E210" s="84">
        <v>94667</v>
      </c>
      <c r="F210" s="43">
        <v>-17094</v>
      </c>
      <c r="G210" s="73">
        <v>-0.15295138733547481</v>
      </c>
      <c r="H210" s="65">
        <v>0.84704861266452525</v>
      </c>
      <c r="I210" s="31"/>
    </row>
    <row r="211" spans="2:9" x14ac:dyDescent="0.25">
      <c r="B211" s="75">
        <v>24</v>
      </c>
      <c r="C211" s="74" t="s">
        <v>295</v>
      </c>
      <c r="D211" s="72">
        <v>0</v>
      </c>
      <c r="E211" s="84">
        <v>0</v>
      </c>
      <c r="F211" s="43">
        <v>0</v>
      </c>
      <c r="G211" s="73" t="e">
        <v>#DIV/0!</v>
      </c>
      <c r="H211" s="65" t="e">
        <v>#DIV/0!</v>
      </c>
      <c r="I211" s="31"/>
    </row>
    <row r="212" spans="2:9" s="31" customFormat="1" x14ac:dyDescent="0.25">
      <c r="B212" s="40"/>
      <c r="C212" s="80" t="s">
        <v>29</v>
      </c>
      <c r="D212" s="80">
        <v>7117405</v>
      </c>
      <c r="E212" s="80">
        <v>6497969</v>
      </c>
      <c r="F212" s="48">
        <v>-619436</v>
      </c>
      <c r="G212" s="44">
        <v>-8.7031158125749478E-2</v>
      </c>
      <c r="H212" s="65">
        <v>0.91296884187425054</v>
      </c>
      <c r="I212" s="26"/>
    </row>
    <row r="213" spans="2:9" s="31" customFormat="1" ht="12.95" customHeight="1" x14ac:dyDescent="0.25">
      <c r="B213" s="53"/>
      <c r="C213" s="79"/>
      <c r="D213" s="82"/>
      <c r="E213" s="82"/>
      <c r="F213" s="82"/>
      <c r="G213" s="91"/>
      <c r="H213" s="65"/>
      <c r="I213" s="26"/>
    </row>
    <row r="214" spans="2:9" ht="12.95" customHeight="1" x14ac:dyDescent="0.25">
      <c r="B214" s="419" t="s">
        <v>220</v>
      </c>
      <c r="C214" s="419"/>
      <c r="D214" s="419"/>
      <c r="E214" s="419"/>
      <c r="F214" s="419"/>
      <c r="G214" s="419"/>
      <c r="H214" s="65"/>
    </row>
    <row r="215" spans="2:9" ht="45" x14ac:dyDescent="0.25">
      <c r="B215" s="37" t="s">
        <v>22</v>
      </c>
      <c r="C215" s="37" t="s">
        <v>23</v>
      </c>
      <c r="D215" s="37" t="s">
        <v>228</v>
      </c>
      <c r="E215" s="37" t="s">
        <v>193</v>
      </c>
      <c r="F215" s="67" t="s">
        <v>6</v>
      </c>
      <c r="G215" s="37" t="s">
        <v>30</v>
      </c>
      <c r="H215" s="65"/>
    </row>
    <row r="216" spans="2:9" ht="27" customHeight="1" x14ac:dyDescent="0.25">
      <c r="B216" s="68" t="s">
        <v>238</v>
      </c>
      <c r="C216" s="68" t="s">
        <v>239</v>
      </c>
      <c r="D216" s="68" t="s">
        <v>240</v>
      </c>
      <c r="E216" s="68" t="s">
        <v>241</v>
      </c>
      <c r="F216" s="37" t="s">
        <v>31</v>
      </c>
      <c r="G216" s="68" t="s">
        <v>288</v>
      </c>
      <c r="H216" s="65"/>
    </row>
    <row r="217" spans="2:9" x14ac:dyDescent="0.25">
      <c r="B217" s="75">
        <v>1</v>
      </c>
      <c r="C217" s="92" t="s">
        <v>155</v>
      </c>
      <c r="D217" s="84">
        <v>79562</v>
      </c>
      <c r="E217" s="85">
        <v>83893</v>
      </c>
      <c r="F217" s="43">
        <v>4331</v>
      </c>
      <c r="G217" s="73">
        <v>5.4435534551670398E-2</v>
      </c>
      <c r="H217" s="65">
        <v>1.0544355345516705</v>
      </c>
    </row>
    <row r="218" spans="2:9" x14ac:dyDescent="0.25">
      <c r="B218" s="75">
        <v>2</v>
      </c>
      <c r="C218" s="92" t="s">
        <v>132</v>
      </c>
      <c r="D218" s="84">
        <v>234132</v>
      </c>
      <c r="E218" s="85">
        <v>172573</v>
      </c>
      <c r="F218" s="43">
        <v>-61559</v>
      </c>
      <c r="G218" s="73">
        <v>-0.2629243332820802</v>
      </c>
      <c r="H218" s="65">
        <v>0.7370756667179198</v>
      </c>
    </row>
    <row r="219" spans="2:9" x14ac:dyDescent="0.25">
      <c r="B219" s="75">
        <v>3</v>
      </c>
      <c r="C219" s="92" t="s">
        <v>133</v>
      </c>
      <c r="D219" s="84">
        <v>173412</v>
      </c>
      <c r="E219" s="85">
        <v>173780</v>
      </c>
      <c r="F219" s="43">
        <v>368</v>
      </c>
      <c r="G219" s="73">
        <v>2.1221138098862823E-3</v>
      </c>
      <c r="H219" s="65">
        <v>1.0021221138098864</v>
      </c>
    </row>
    <row r="220" spans="2:9" x14ac:dyDescent="0.25">
      <c r="B220" s="75">
        <v>4</v>
      </c>
      <c r="C220" s="92" t="s">
        <v>287</v>
      </c>
      <c r="D220" s="84">
        <v>215252</v>
      </c>
      <c r="E220" s="85">
        <v>205777</v>
      </c>
      <c r="F220" s="43">
        <v>-9475</v>
      </c>
      <c r="G220" s="73">
        <v>-4.4018174047163322E-2</v>
      </c>
      <c r="H220" s="65">
        <v>0.95598182595283665</v>
      </c>
    </row>
    <row r="221" spans="2:9" x14ac:dyDescent="0.25">
      <c r="B221" s="75">
        <v>5</v>
      </c>
      <c r="C221" s="92" t="s">
        <v>135</v>
      </c>
      <c r="D221" s="84">
        <v>190352</v>
      </c>
      <c r="E221" s="85">
        <v>177358</v>
      </c>
      <c r="F221" s="43">
        <v>-12994</v>
      </c>
      <c r="G221" s="73">
        <v>-6.8263007480877533E-2</v>
      </c>
      <c r="H221" s="65">
        <v>0.93173699251912245</v>
      </c>
    </row>
    <row r="222" spans="2:9" x14ac:dyDescent="0.25">
      <c r="B222" s="75">
        <v>6</v>
      </c>
      <c r="C222" s="92" t="s">
        <v>136</v>
      </c>
      <c r="D222" s="84">
        <v>125554</v>
      </c>
      <c r="E222" s="85">
        <v>88822</v>
      </c>
      <c r="F222" s="43">
        <v>-36732</v>
      </c>
      <c r="G222" s="73">
        <v>-0.29255937684183697</v>
      </c>
      <c r="H222" s="65">
        <v>0.70744062315816303</v>
      </c>
    </row>
    <row r="223" spans="2:9" x14ac:dyDescent="0.25">
      <c r="B223" s="75">
        <v>7</v>
      </c>
      <c r="C223" s="92" t="s">
        <v>137</v>
      </c>
      <c r="D223" s="84">
        <v>172512</v>
      </c>
      <c r="E223" s="85">
        <v>169326</v>
      </c>
      <c r="F223" s="43">
        <v>-3186</v>
      </c>
      <c r="G223" s="73">
        <v>-1.8468280467445742E-2</v>
      </c>
      <c r="H223" s="65">
        <v>0.98153171953255425</v>
      </c>
    </row>
    <row r="224" spans="2:9" x14ac:dyDescent="0.25">
      <c r="B224" s="75">
        <v>8</v>
      </c>
      <c r="C224" s="92" t="s">
        <v>138</v>
      </c>
      <c r="D224" s="84">
        <v>31546</v>
      </c>
      <c r="E224" s="85">
        <v>28389</v>
      </c>
      <c r="F224" s="43">
        <v>-3157</v>
      </c>
      <c r="G224" s="73">
        <v>-0.10007607937614911</v>
      </c>
      <c r="H224" s="65">
        <v>0.89992392062385085</v>
      </c>
    </row>
    <row r="225" spans="2:8" x14ac:dyDescent="0.25">
      <c r="B225" s="75">
        <v>9</v>
      </c>
      <c r="C225" s="92" t="s">
        <v>139</v>
      </c>
      <c r="D225" s="84">
        <v>293568</v>
      </c>
      <c r="E225" s="85">
        <v>212934</v>
      </c>
      <c r="F225" s="43">
        <v>-80634</v>
      </c>
      <c r="G225" s="73">
        <v>-0.27466890124264226</v>
      </c>
      <c r="H225" s="65">
        <v>0.7253310987573578</v>
      </c>
    </row>
    <row r="226" spans="2:8" x14ac:dyDescent="0.25">
      <c r="B226" s="75">
        <v>10</v>
      </c>
      <c r="C226" s="92" t="s">
        <v>140</v>
      </c>
      <c r="D226" s="84">
        <v>200871</v>
      </c>
      <c r="E226" s="85">
        <v>188339</v>
      </c>
      <c r="F226" s="43">
        <v>-12532</v>
      </c>
      <c r="G226" s="73">
        <v>-6.2388298958037748E-2</v>
      </c>
      <c r="H226" s="65">
        <v>0.93761170104196223</v>
      </c>
    </row>
    <row r="227" spans="2:8" x14ac:dyDescent="0.25">
      <c r="B227" s="75">
        <v>11</v>
      </c>
      <c r="C227" s="92" t="s">
        <v>141</v>
      </c>
      <c r="D227" s="84">
        <v>122702</v>
      </c>
      <c r="E227" s="85">
        <v>100056</v>
      </c>
      <c r="F227" s="43">
        <v>-22646</v>
      </c>
      <c r="G227" s="73">
        <v>-0.18456096885136347</v>
      </c>
      <c r="H227" s="65">
        <v>0.81543903114863658</v>
      </c>
    </row>
    <row r="228" spans="2:8" x14ac:dyDescent="0.25">
      <c r="B228" s="75">
        <v>12</v>
      </c>
      <c r="C228" s="92" t="s">
        <v>142</v>
      </c>
      <c r="D228" s="84">
        <v>158208</v>
      </c>
      <c r="E228" s="85">
        <v>121049</v>
      </c>
      <c r="F228" s="43">
        <v>-37159</v>
      </c>
      <c r="G228" s="73">
        <v>-0.23487434263754045</v>
      </c>
      <c r="H228" s="65">
        <v>0.76512565736245952</v>
      </c>
    </row>
    <row r="229" spans="2:8" x14ac:dyDescent="0.25">
      <c r="B229" s="75">
        <v>13</v>
      </c>
      <c r="C229" s="92" t="s">
        <v>143</v>
      </c>
      <c r="D229" s="84">
        <v>268366</v>
      </c>
      <c r="E229" s="85">
        <v>234010</v>
      </c>
      <c r="F229" s="43">
        <v>-34356</v>
      </c>
      <c r="G229" s="73">
        <v>-0.12801919766289321</v>
      </c>
      <c r="H229" s="65">
        <v>0.87198080233710684</v>
      </c>
    </row>
    <row r="230" spans="2:8" x14ac:dyDescent="0.25">
      <c r="B230" s="75">
        <v>14</v>
      </c>
      <c r="C230" s="92" t="s">
        <v>144</v>
      </c>
      <c r="D230" s="84">
        <v>508954</v>
      </c>
      <c r="E230" s="85">
        <v>443839</v>
      </c>
      <c r="F230" s="43">
        <v>-65115</v>
      </c>
      <c r="G230" s="73">
        <v>-0.12793887070344276</v>
      </c>
      <c r="H230" s="65">
        <v>0.87206112929655721</v>
      </c>
    </row>
    <row r="231" spans="2:8" x14ac:dyDescent="0.25">
      <c r="B231" s="75">
        <v>15</v>
      </c>
      <c r="C231" s="92" t="s">
        <v>145</v>
      </c>
      <c r="D231" s="84">
        <v>293736</v>
      </c>
      <c r="E231" s="85">
        <v>263603</v>
      </c>
      <c r="F231" s="43">
        <v>-30133</v>
      </c>
      <c r="G231" s="73">
        <v>-0.10258531470436037</v>
      </c>
      <c r="H231" s="65">
        <v>0.89741468529563961</v>
      </c>
    </row>
    <row r="232" spans="2:8" x14ac:dyDescent="0.25">
      <c r="B232" s="75">
        <v>16</v>
      </c>
      <c r="C232" s="92" t="s">
        <v>146</v>
      </c>
      <c r="D232" s="84">
        <v>242109</v>
      </c>
      <c r="E232" s="85">
        <v>218224</v>
      </c>
      <c r="F232" s="43">
        <v>-23885</v>
      </c>
      <c r="G232" s="73">
        <v>-9.8653912080922224E-2</v>
      </c>
      <c r="H232" s="65">
        <v>0.90134608791907778</v>
      </c>
    </row>
    <row r="233" spans="2:8" x14ac:dyDescent="0.25">
      <c r="B233" s="75">
        <v>17</v>
      </c>
      <c r="C233" s="92" t="s">
        <v>147</v>
      </c>
      <c r="D233" s="84">
        <v>263864</v>
      </c>
      <c r="E233" s="85">
        <v>222921</v>
      </c>
      <c r="F233" s="43">
        <v>-40943</v>
      </c>
      <c r="G233" s="73">
        <v>-0.15516705575599551</v>
      </c>
      <c r="H233" s="65">
        <v>0.84483294424400446</v>
      </c>
    </row>
    <row r="234" spans="2:8" x14ac:dyDescent="0.25">
      <c r="B234" s="75">
        <v>18</v>
      </c>
      <c r="C234" s="92" t="s">
        <v>148</v>
      </c>
      <c r="D234" s="84">
        <v>467186</v>
      </c>
      <c r="E234" s="85">
        <v>366321</v>
      </c>
      <c r="F234" s="43">
        <v>-100865</v>
      </c>
      <c r="G234" s="73">
        <v>-0.21589902094668934</v>
      </c>
      <c r="H234" s="65">
        <v>0.78410097905331066</v>
      </c>
    </row>
    <row r="235" spans="2:8" x14ac:dyDescent="0.25">
      <c r="B235" s="75">
        <v>19</v>
      </c>
      <c r="C235" s="92" t="s">
        <v>149</v>
      </c>
      <c r="D235" s="84">
        <v>394986</v>
      </c>
      <c r="E235" s="85">
        <v>387912</v>
      </c>
      <c r="F235" s="43">
        <v>-7074</v>
      </c>
      <c r="G235" s="73">
        <v>-1.7909495526423722E-2</v>
      </c>
      <c r="H235" s="65">
        <v>0.98209050447357626</v>
      </c>
    </row>
    <row r="236" spans="2:8" x14ac:dyDescent="0.25">
      <c r="B236" s="75">
        <v>20</v>
      </c>
      <c r="C236" s="92" t="s">
        <v>150</v>
      </c>
      <c r="D236" s="84">
        <v>172971</v>
      </c>
      <c r="E236" s="85">
        <v>167907</v>
      </c>
      <c r="F236" s="43">
        <v>-5064</v>
      </c>
      <c r="G236" s="73">
        <v>-2.9276583936035522E-2</v>
      </c>
      <c r="H236" s="65">
        <v>0.97072341606396451</v>
      </c>
    </row>
    <row r="237" spans="2:8" x14ac:dyDescent="0.25">
      <c r="B237" s="75">
        <v>21</v>
      </c>
      <c r="C237" s="74" t="s">
        <v>151</v>
      </c>
      <c r="D237" s="43">
        <v>49172</v>
      </c>
      <c r="E237" s="84">
        <v>44857</v>
      </c>
      <c r="F237" s="43">
        <v>-4315</v>
      </c>
      <c r="G237" s="73">
        <v>-8.775319287399333E-2</v>
      </c>
      <c r="H237" s="65">
        <v>0.9122468071260067</v>
      </c>
    </row>
    <row r="238" spans="2:8" x14ac:dyDescent="0.25">
      <c r="B238" s="69">
        <v>22</v>
      </c>
      <c r="C238" s="74" t="s">
        <v>293</v>
      </c>
      <c r="D238" s="43">
        <v>100618</v>
      </c>
      <c r="E238" s="84">
        <v>101398</v>
      </c>
      <c r="F238" s="43">
        <v>780</v>
      </c>
      <c r="G238" s="73">
        <v>7.7520920710012122E-3</v>
      </c>
      <c r="H238" s="65">
        <v>1.0077520920710012</v>
      </c>
    </row>
    <row r="239" spans="2:8" x14ac:dyDescent="0.25">
      <c r="B239" s="69">
        <v>23</v>
      </c>
      <c r="C239" s="74" t="s">
        <v>294</v>
      </c>
      <c r="D239" s="43">
        <v>61344</v>
      </c>
      <c r="E239" s="84">
        <v>57685</v>
      </c>
      <c r="F239" s="43">
        <v>-3659</v>
      </c>
      <c r="G239" s="73">
        <v>-5.9647235263432449E-2</v>
      </c>
      <c r="H239" s="65">
        <v>0.94035276473656759</v>
      </c>
    </row>
    <row r="240" spans="2:8" x14ac:dyDescent="0.25">
      <c r="B240" s="75">
        <v>24</v>
      </c>
      <c r="C240" s="74" t="s">
        <v>295</v>
      </c>
      <c r="D240" s="43">
        <v>0</v>
      </c>
      <c r="E240" s="84">
        <v>0</v>
      </c>
      <c r="F240" s="43">
        <v>0</v>
      </c>
      <c r="G240" s="73" t="e">
        <v>#DIV/0!</v>
      </c>
      <c r="H240" s="65" t="e">
        <v>#DIV/0!</v>
      </c>
    </row>
    <row r="241" spans="2:9" x14ac:dyDescent="0.25">
      <c r="B241" s="40"/>
      <c r="C241" s="93" t="s">
        <v>29</v>
      </c>
      <c r="D241" s="48">
        <v>4820977</v>
      </c>
      <c r="E241" s="48">
        <v>4230973</v>
      </c>
      <c r="F241" s="48">
        <v>-590004</v>
      </c>
      <c r="G241" s="44">
        <v>-0.12238266226949433</v>
      </c>
      <c r="H241" s="65">
        <v>0.87761733773050565</v>
      </c>
    </row>
    <row r="242" spans="2:9" ht="12.95" customHeight="1" x14ac:dyDescent="0.25">
      <c r="B242" s="53"/>
      <c r="C242" s="79"/>
      <c r="D242" s="82"/>
      <c r="E242" s="94"/>
      <c r="F242" s="82"/>
      <c r="G242" s="91"/>
      <c r="H242" s="65"/>
    </row>
    <row r="243" spans="2:9" ht="33" customHeight="1" x14ac:dyDescent="0.25">
      <c r="B243" s="437" t="s">
        <v>297</v>
      </c>
      <c r="C243" s="437"/>
      <c r="D243" s="437"/>
      <c r="E243" s="437"/>
      <c r="F243" s="437"/>
      <c r="G243" s="95"/>
      <c r="H243" s="96"/>
      <c r="I243" s="96"/>
    </row>
    <row r="244" spans="2:9" ht="45" x14ac:dyDescent="0.25">
      <c r="B244" s="97" t="s">
        <v>32</v>
      </c>
      <c r="C244" s="97" t="s">
        <v>33</v>
      </c>
      <c r="D244" s="98" t="s">
        <v>229</v>
      </c>
      <c r="E244" s="98" t="s">
        <v>230</v>
      </c>
      <c r="F244" s="97" t="s">
        <v>34</v>
      </c>
      <c r="G244" s="55"/>
    </row>
    <row r="245" spans="2:9" ht="16.5" customHeight="1" x14ac:dyDescent="0.25">
      <c r="B245" s="99" t="s">
        <v>238</v>
      </c>
      <c r="C245" s="99" t="s">
        <v>239</v>
      </c>
      <c r="D245" s="99" t="s">
        <v>240</v>
      </c>
      <c r="E245" s="99" t="s">
        <v>241</v>
      </c>
      <c r="F245" s="99" t="s">
        <v>242</v>
      </c>
      <c r="G245" s="55"/>
    </row>
    <row r="246" spans="2:9" x14ac:dyDescent="0.25">
      <c r="B246" s="75">
        <v>1</v>
      </c>
      <c r="C246" s="92" t="s">
        <v>155</v>
      </c>
      <c r="D246" s="43">
        <v>26235870</v>
      </c>
      <c r="E246" s="43">
        <v>19299282.000000004</v>
      </c>
      <c r="F246" s="73">
        <v>0.73560670944016737</v>
      </c>
      <c r="I246" s="100"/>
    </row>
    <row r="247" spans="2:9" x14ac:dyDescent="0.25">
      <c r="B247" s="75">
        <v>2</v>
      </c>
      <c r="C247" s="92" t="s">
        <v>132</v>
      </c>
      <c r="D247" s="43">
        <v>57076570</v>
      </c>
      <c r="E247" s="43">
        <v>62073438</v>
      </c>
      <c r="F247" s="73">
        <v>1.0875467464145094</v>
      </c>
      <c r="I247" s="100"/>
    </row>
    <row r="248" spans="2:9" x14ac:dyDescent="0.25">
      <c r="B248" s="75">
        <v>3</v>
      </c>
      <c r="C248" s="92" t="s">
        <v>133</v>
      </c>
      <c r="D248" s="43">
        <v>82109310</v>
      </c>
      <c r="E248" s="43">
        <v>67771206</v>
      </c>
      <c r="F248" s="73">
        <v>0.82537785301082178</v>
      </c>
      <c r="I248" s="100"/>
    </row>
    <row r="249" spans="2:9" x14ac:dyDescent="0.25">
      <c r="B249" s="75">
        <v>4</v>
      </c>
      <c r="C249" s="92" t="s">
        <v>287</v>
      </c>
      <c r="D249" s="43">
        <v>87728440</v>
      </c>
      <c r="E249" s="43">
        <v>67680648</v>
      </c>
      <c r="F249" s="73">
        <v>0.77147898674591731</v>
      </c>
      <c r="I249" s="100"/>
    </row>
    <row r="250" spans="2:9" x14ac:dyDescent="0.25">
      <c r="B250" s="75">
        <v>5</v>
      </c>
      <c r="C250" s="92" t="s">
        <v>135</v>
      </c>
      <c r="D250" s="43">
        <v>53494550</v>
      </c>
      <c r="E250" s="43">
        <v>45394908</v>
      </c>
      <c r="F250" s="73">
        <v>0.84858939835927216</v>
      </c>
      <c r="I250" s="100"/>
    </row>
    <row r="251" spans="2:9" x14ac:dyDescent="0.25">
      <c r="B251" s="75">
        <v>6</v>
      </c>
      <c r="C251" s="92" t="s">
        <v>136</v>
      </c>
      <c r="D251" s="43">
        <v>31142690</v>
      </c>
      <c r="E251" s="43">
        <v>24483900</v>
      </c>
      <c r="F251" s="73">
        <v>0.78618449465990248</v>
      </c>
      <c r="I251" s="100"/>
    </row>
    <row r="252" spans="2:9" x14ac:dyDescent="0.25">
      <c r="B252" s="75">
        <v>7</v>
      </c>
      <c r="C252" s="92" t="s">
        <v>137</v>
      </c>
      <c r="D252" s="43">
        <v>85561150</v>
      </c>
      <c r="E252" s="43">
        <v>70960260</v>
      </c>
      <c r="F252" s="73">
        <v>0.82935140539836127</v>
      </c>
      <c r="I252" s="100"/>
    </row>
    <row r="253" spans="2:9" x14ac:dyDescent="0.25">
      <c r="B253" s="75">
        <v>8</v>
      </c>
      <c r="C253" s="92" t="s">
        <v>138</v>
      </c>
      <c r="D253" s="43">
        <v>13022600</v>
      </c>
      <c r="E253" s="43">
        <v>8342621</v>
      </c>
      <c r="F253" s="73">
        <v>0.64062637261376376</v>
      </c>
      <c r="I253" s="100"/>
    </row>
    <row r="254" spans="2:9" x14ac:dyDescent="0.25">
      <c r="B254" s="75">
        <v>9</v>
      </c>
      <c r="C254" s="92" t="s">
        <v>139</v>
      </c>
      <c r="D254" s="43">
        <v>57448250</v>
      </c>
      <c r="E254" s="43">
        <v>64213590</v>
      </c>
      <c r="F254" s="73">
        <v>1.117764074623683</v>
      </c>
      <c r="I254" s="100"/>
    </row>
    <row r="255" spans="2:9" x14ac:dyDescent="0.25">
      <c r="B255" s="75">
        <v>10</v>
      </c>
      <c r="C255" s="92" t="s">
        <v>140</v>
      </c>
      <c r="D255" s="43">
        <v>72248980</v>
      </c>
      <c r="E255" s="43">
        <v>59345844</v>
      </c>
      <c r="F255" s="73">
        <v>0.82140736104509715</v>
      </c>
      <c r="I255" s="100"/>
    </row>
    <row r="256" spans="2:9" x14ac:dyDescent="0.25">
      <c r="B256" s="75">
        <v>11</v>
      </c>
      <c r="C256" s="92" t="s">
        <v>141</v>
      </c>
      <c r="D256" s="43">
        <v>36294000</v>
      </c>
      <c r="E256" s="43">
        <v>34408308</v>
      </c>
      <c r="F256" s="73">
        <v>0.94804397421061337</v>
      </c>
      <c r="I256" s="100"/>
    </row>
    <row r="257" spans="2:9" x14ac:dyDescent="0.25">
      <c r="B257" s="75">
        <v>12</v>
      </c>
      <c r="C257" s="92" t="s">
        <v>142</v>
      </c>
      <c r="D257" s="43">
        <v>31389710</v>
      </c>
      <c r="E257" s="43">
        <v>22434245.999999996</v>
      </c>
      <c r="F257" s="73">
        <v>0.71470064553001589</v>
      </c>
      <c r="I257" s="100"/>
    </row>
    <row r="258" spans="2:9" x14ac:dyDescent="0.25">
      <c r="B258" s="75">
        <v>13</v>
      </c>
      <c r="C258" s="92" t="s">
        <v>143</v>
      </c>
      <c r="D258" s="43">
        <v>100114170</v>
      </c>
      <c r="E258" s="43">
        <v>78239393.999999985</v>
      </c>
      <c r="F258" s="73">
        <v>0.78150169950966963</v>
      </c>
      <c r="I258" s="100"/>
    </row>
    <row r="259" spans="2:9" x14ac:dyDescent="0.25">
      <c r="B259" s="75">
        <v>14</v>
      </c>
      <c r="C259" s="92" t="s">
        <v>144</v>
      </c>
      <c r="D259" s="43">
        <v>143189950</v>
      </c>
      <c r="E259" s="43">
        <v>141413370</v>
      </c>
      <c r="F259" s="73">
        <v>0.98759284433020611</v>
      </c>
      <c r="H259" s="26" t="s">
        <v>15</v>
      </c>
      <c r="I259" s="100"/>
    </row>
    <row r="260" spans="2:9" x14ac:dyDescent="0.25">
      <c r="B260" s="75">
        <v>15</v>
      </c>
      <c r="C260" s="92" t="s">
        <v>145</v>
      </c>
      <c r="D260" s="43">
        <v>97710900</v>
      </c>
      <c r="E260" s="43">
        <v>75696144</v>
      </c>
      <c r="F260" s="73">
        <v>0.77469498285247607</v>
      </c>
      <c r="I260" s="100"/>
    </row>
    <row r="261" spans="2:9" x14ac:dyDescent="0.25">
      <c r="B261" s="75">
        <v>16</v>
      </c>
      <c r="C261" s="92" t="s">
        <v>146</v>
      </c>
      <c r="D261" s="43">
        <v>102265820</v>
      </c>
      <c r="E261" s="43">
        <v>81337806</v>
      </c>
      <c r="F261" s="73">
        <v>0.79535670862464114</v>
      </c>
      <c r="I261" s="100"/>
    </row>
    <row r="262" spans="2:9" x14ac:dyDescent="0.25">
      <c r="B262" s="75">
        <v>17</v>
      </c>
      <c r="C262" s="92" t="s">
        <v>147</v>
      </c>
      <c r="D262" s="43">
        <v>90205080</v>
      </c>
      <c r="E262" s="43">
        <v>71556612.000000015</v>
      </c>
      <c r="F262" s="73">
        <v>0.79326587815231708</v>
      </c>
      <c r="I262" s="100"/>
    </row>
    <row r="263" spans="2:9" x14ac:dyDescent="0.25">
      <c r="B263" s="75">
        <v>18</v>
      </c>
      <c r="C263" s="92" t="s">
        <v>148</v>
      </c>
      <c r="D263" s="43">
        <v>122585170</v>
      </c>
      <c r="E263" s="43">
        <v>110742984</v>
      </c>
      <c r="F263" s="73">
        <v>0.90339625910703558</v>
      </c>
      <c r="H263" s="26" t="s">
        <v>15</v>
      </c>
      <c r="I263" s="100"/>
    </row>
    <row r="264" spans="2:9" x14ac:dyDescent="0.25">
      <c r="B264" s="75">
        <v>19</v>
      </c>
      <c r="C264" s="92" t="s">
        <v>149</v>
      </c>
      <c r="D264" s="43">
        <v>186728260</v>
      </c>
      <c r="E264" s="43">
        <v>134683722</v>
      </c>
      <c r="F264" s="73">
        <v>0.72128194200492202</v>
      </c>
      <c r="I264" s="100"/>
    </row>
    <row r="265" spans="2:9" x14ac:dyDescent="0.25">
      <c r="B265" s="75">
        <v>20</v>
      </c>
      <c r="C265" s="92" t="s">
        <v>150</v>
      </c>
      <c r="D265" s="43">
        <v>68006170</v>
      </c>
      <c r="E265" s="43">
        <v>58048710</v>
      </c>
      <c r="F265" s="73">
        <v>0.85358005016309546</v>
      </c>
      <c r="I265" s="100"/>
    </row>
    <row r="266" spans="2:9" x14ac:dyDescent="0.25">
      <c r="B266" s="97">
        <v>21</v>
      </c>
      <c r="C266" s="92" t="s">
        <v>151</v>
      </c>
      <c r="D266" s="97">
        <v>17982090</v>
      </c>
      <c r="E266" s="97">
        <v>13745214.000000002</v>
      </c>
      <c r="F266" s="73">
        <v>0.7643835616438357</v>
      </c>
      <c r="G266" s="31"/>
      <c r="H266" s="31"/>
      <c r="I266" s="100"/>
    </row>
    <row r="267" spans="2:9" x14ac:dyDescent="0.25">
      <c r="B267" s="69">
        <v>22</v>
      </c>
      <c r="C267" s="74" t="s">
        <v>293</v>
      </c>
      <c r="D267" s="97">
        <v>41646100</v>
      </c>
      <c r="E267" s="97">
        <v>33595152</v>
      </c>
      <c r="F267" s="73">
        <v>0.80668182614938733</v>
      </c>
      <c r="G267" s="31"/>
      <c r="H267" s="31"/>
      <c r="I267" s="100"/>
    </row>
    <row r="268" spans="2:9" x14ac:dyDescent="0.25">
      <c r="B268" s="69">
        <v>23</v>
      </c>
      <c r="C268" s="74" t="s">
        <v>294</v>
      </c>
      <c r="D268" s="97">
        <v>25635110</v>
      </c>
      <c r="E268" s="97">
        <v>19899959.999999996</v>
      </c>
      <c r="F268" s="73">
        <v>0.77627753499009744</v>
      </c>
      <c r="G268" s="31"/>
      <c r="H268" s="31"/>
      <c r="I268" s="100"/>
    </row>
    <row r="269" spans="2:9" x14ac:dyDescent="0.25">
      <c r="B269" s="75">
        <v>24</v>
      </c>
      <c r="C269" s="74" t="s">
        <v>295</v>
      </c>
      <c r="D269" s="97">
        <v>0</v>
      </c>
      <c r="E269" s="97">
        <v>0</v>
      </c>
      <c r="F269" s="73" t="e">
        <v>#DIV/0!</v>
      </c>
      <c r="G269" s="31"/>
      <c r="H269" s="31"/>
      <c r="I269" s="100"/>
    </row>
    <row r="270" spans="2:9" s="31" customFormat="1" x14ac:dyDescent="0.25">
      <c r="B270" s="101"/>
      <c r="C270" s="41" t="s">
        <v>29</v>
      </c>
      <c r="D270" s="48">
        <v>1629820940</v>
      </c>
      <c r="E270" s="48">
        <v>1365367319</v>
      </c>
      <c r="F270" s="44">
        <v>0.83774069009077767</v>
      </c>
      <c r="G270" s="26"/>
      <c r="H270" s="26"/>
      <c r="I270" s="100"/>
    </row>
    <row r="271" spans="2:9" ht="15.75" customHeight="1" x14ac:dyDescent="0.25">
      <c r="B271" s="31"/>
      <c r="D271" s="374">
        <f>D270/10000000</f>
        <v>162.98209399999999</v>
      </c>
      <c r="E271" s="374">
        <f>E270/10000000</f>
        <v>136.53673190000001</v>
      </c>
    </row>
    <row r="272" spans="2:9" ht="15.75" customHeight="1" x14ac:dyDescent="0.25">
      <c r="B272" s="405" t="s">
        <v>298</v>
      </c>
      <c r="C272" s="405"/>
      <c r="D272" s="405"/>
      <c r="E272" s="405"/>
      <c r="F272" s="405"/>
      <c r="G272" s="405"/>
    </row>
    <row r="273" spans="2:9" x14ac:dyDescent="0.25">
      <c r="B273" s="411" t="s">
        <v>35</v>
      </c>
      <c r="C273" s="411"/>
      <c r="D273" s="411"/>
      <c r="E273" s="411"/>
      <c r="F273" s="411"/>
      <c r="G273" s="411"/>
    </row>
    <row r="274" spans="2:9" x14ac:dyDescent="0.25">
      <c r="B274" s="39" t="s">
        <v>22</v>
      </c>
      <c r="C274" s="39"/>
      <c r="D274" s="103" t="s">
        <v>36</v>
      </c>
      <c r="E274" s="103" t="s">
        <v>37</v>
      </c>
      <c r="F274" s="103" t="s">
        <v>6</v>
      </c>
      <c r="G274" s="103" t="s">
        <v>30</v>
      </c>
    </row>
    <row r="275" spans="2:9" x14ac:dyDescent="0.25">
      <c r="B275" s="39">
        <v>1</v>
      </c>
      <c r="C275" s="39">
        <v>2</v>
      </c>
      <c r="D275" s="103">
        <v>3</v>
      </c>
      <c r="E275" s="103">
        <v>4</v>
      </c>
      <c r="F275" s="103" t="s">
        <v>38</v>
      </c>
      <c r="G275" s="103">
        <v>6</v>
      </c>
    </row>
    <row r="276" spans="2:9" ht="30" x14ac:dyDescent="0.25">
      <c r="B276" s="72">
        <v>1</v>
      </c>
      <c r="C276" s="40" t="s">
        <v>299</v>
      </c>
      <c r="D276" s="104">
        <v>22857.737947999998</v>
      </c>
      <c r="E276" s="105">
        <v>22857.737947999998</v>
      </c>
      <c r="F276" s="105">
        <v>0</v>
      </c>
      <c r="G276" s="106">
        <v>0</v>
      </c>
    </row>
    <row r="277" spans="2:9" x14ac:dyDescent="0.25">
      <c r="B277" s="72">
        <v>2</v>
      </c>
      <c r="C277" s="40" t="s">
        <v>300</v>
      </c>
      <c r="D277" s="104">
        <v>330767.22409999999</v>
      </c>
      <c r="E277" s="105">
        <v>330767.22409999999</v>
      </c>
      <c r="F277" s="105">
        <v>0</v>
      </c>
      <c r="G277" s="58">
        <v>0</v>
      </c>
      <c r="I277" s="26" t="s">
        <v>15</v>
      </c>
    </row>
    <row r="278" spans="2:9" x14ac:dyDescent="0.25">
      <c r="B278" s="72">
        <v>3</v>
      </c>
      <c r="C278" s="40" t="s">
        <v>301</v>
      </c>
      <c r="D278" s="107">
        <v>200210.25498999999</v>
      </c>
      <c r="E278" s="23">
        <v>200210.25498999999</v>
      </c>
      <c r="F278" s="105">
        <v>0</v>
      </c>
      <c r="G278" s="58">
        <v>0</v>
      </c>
    </row>
    <row r="279" spans="2:9" x14ac:dyDescent="0.25">
      <c r="B279" s="108"/>
    </row>
    <row r="280" spans="2:9" x14ac:dyDescent="0.25">
      <c r="B280" s="439" t="s">
        <v>39</v>
      </c>
      <c r="C280" s="439"/>
      <c r="D280" s="439"/>
      <c r="E280" s="439"/>
      <c r="F280" s="439"/>
      <c r="G280" s="109"/>
    </row>
    <row r="281" spans="2:9" x14ac:dyDescent="0.25">
      <c r="B281" s="110"/>
      <c r="C281" s="110"/>
      <c r="D281" s="110"/>
      <c r="E281" s="110"/>
      <c r="F281" s="111"/>
      <c r="G281" s="110"/>
    </row>
    <row r="282" spans="2:9" x14ac:dyDescent="0.25">
      <c r="B282" s="405" t="s">
        <v>231</v>
      </c>
      <c r="C282" s="405"/>
      <c r="D282" s="405"/>
      <c r="E282" s="405"/>
      <c r="F282" s="405"/>
      <c r="G282" s="405"/>
      <c r="H282" s="96"/>
    </row>
    <row r="283" spans="2:9" x14ac:dyDescent="0.25">
      <c r="B283" s="31"/>
      <c r="C283" s="96"/>
      <c r="D283" s="112"/>
      <c r="E283" s="96"/>
      <c r="F283" s="96"/>
      <c r="G283" s="96"/>
      <c r="H283" s="96"/>
    </row>
    <row r="284" spans="2:9" ht="33" customHeight="1" x14ac:dyDescent="0.25">
      <c r="B284" s="113" t="s">
        <v>40</v>
      </c>
      <c r="C284" s="113" t="s">
        <v>41</v>
      </c>
      <c r="D284" s="299" t="s">
        <v>232</v>
      </c>
      <c r="E284" s="115" t="s">
        <v>233</v>
      </c>
      <c r="F284" s="299" t="s">
        <v>234</v>
      </c>
      <c r="G284" s="116"/>
      <c r="H284" s="117"/>
    </row>
    <row r="285" spans="2:9" ht="18" customHeight="1" x14ac:dyDescent="0.25">
      <c r="B285" s="118" t="s">
        <v>238</v>
      </c>
      <c r="C285" s="118" t="s">
        <v>239</v>
      </c>
      <c r="D285" s="118" t="s">
        <v>240</v>
      </c>
      <c r="E285" s="118" t="s">
        <v>241</v>
      </c>
      <c r="F285" s="118" t="s">
        <v>242</v>
      </c>
      <c r="G285" s="116"/>
      <c r="H285" s="117"/>
    </row>
    <row r="286" spans="2:9" x14ac:dyDescent="0.25">
      <c r="B286" s="75">
        <v>1</v>
      </c>
      <c r="C286" s="92" t="s">
        <v>155</v>
      </c>
      <c r="D286" s="143">
        <v>5390.4251999999997</v>
      </c>
      <c r="E286" s="144">
        <v>434.92000000000007</v>
      </c>
      <c r="F286" s="172">
        <v>8.068380208670739E-2</v>
      </c>
      <c r="G286" s="119"/>
      <c r="H286" s="119"/>
      <c r="I286" s="120"/>
    </row>
    <row r="287" spans="2:9" x14ac:dyDescent="0.25">
      <c r="B287" s="75">
        <v>2</v>
      </c>
      <c r="C287" s="92" t="s">
        <v>132</v>
      </c>
      <c r="D287" s="143">
        <v>13827.658599999999</v>
      </c>
      <c r="E287" s="144">
        <v>932.05999999999949</v>
      </c>
      <c r="F287" s="172">
        <v>6.7405482516034898E-2</v>
      </c>
      <c r="G287" s="119"/>
      <c r="H287" s="119"/>
      <c r="I287" s="120"/>
    </row>
    <row r="288" spans="2:9" x14ac:dyDescent="0.25">
      <c r="B288" s="75">
        <v>3</v>
      </c>
      <c r="C288" s="92" t="s">
        <v>133</v>
      </c>
      <c r="D288" s="143">
        <v>14193.645</v>
      </c>
      <c r="E288" s="144">
        <v>686.42000000000098</v>
      </c>
      <c r="F288" s="172">
        <v>4.8361079905831161E-2</v>
      </c>
      <c r="G288" s="119"/>
      <c r="H288" s="119"/>
      <c r="I288" s="120"/>
    </row>
    <row r="289" spans="2:9" x14ac:dyDescent="0.25">
      <c r="B289" s="75">
        <v>4</v>
      </c>
      <c r="C289" s="92" t="s">
        <v>134</v>
      </c>
      <c r="D289" s="143">
        <v>16242.328000000001</v>
      </c>
      <c r="E289" s="144">
        <v>404.23000000000047</v>
      </c>
      <c r="F289" s="172">
        <v>2.4887442243501083E-2</v>
      </c>
      <c r="G289" s="119"/>
      <c r="H289" s="119"/>
      <c r="I289" s="120"/>
    </row>
    <row r="290" spans="2:9" x14ac:dyDescent="0.25">
      <c r="B290" s="75">
        <v>5</v>
      </c>
      <c r="C290" s="92" t="s">
        <v>135</v>
      </c>
      <c r="D290" s="143">
        <v>11960.2634</v>
      </c>
      <c r="E290" s="144">
        <v>847.48999999999978</v>
      </c>
      <c r="F290" s="172">
        <v>7.0858807340313246E-2</v>
      </c>
      <c r="G290" s="119"/>
      <c r="H290" s="119"/>
      <c r="I290" s="120"/>
    </row>
    <row r="291" spans="2:9" x14ac:dyDescent="0.25">
      <c r="B291" s="75">
        <v>6</v>
      </c>
      <c r="C291" s="92" t="s">
        <v>136</v>
      </c>
      <c r="D291" s="143">
        <v>7531.1047999999992</v>
      </c>
      <c r="E291" s="144">
        <v>12.5600000000004</v>
      </c>
      <c r="F291" s="172">
        <v>1.6677499959900175E-3</v>
      </c>
      <c r="G291" s="119"/>
      <c r="H291" s="119"/>
      <c r="I291" s="120"/>
    </row>
    <row r="292" spans="2:9" x14ac:dyDescent="0.25">
      <c r="B292" s="75">
        <v>7</v>
      </c>
      <c r="C292" s="92" t="s">
        <v>137</v>
      </c>
      <c r="D292" s="143">
        <v>14597.213800000001</v>
      </c>
      <c r="E292" s="144">
        <v>3065.2599999999998</v>
      </c>
      <c r="F292" s="172">
        <v>0.20998938852289739</v>
      </c>
      <c r="G292" s="119"/>
      <c r="H292" s="119"/>
      <c r="I292" s="120"/>
    </row>
    <row r="293" spans="2:9" x14ac:dyDescent="0.25">
      <c r="B293" s="75">
        <v>8</v>
      </c>
      <c r="C293" s="92" t="s">
        <v>138</v>
      </c>
      <c r="D293" s="143">
        <v>2397.3829999999998</v>
      </c>
      <c r="E293" s="144">
        <v>-3.1999999998788553E-3</v>
      </c>
      <c r="F293" s="172">
        <v>-1.3347888092469394E-6</v>
      </c>
      <c r="G293" s="119"/>
      <c r="H293" s="119"/>
      <c r="I293" s="120"/>
    </row>
    <row r="294" spans="2:9" x14ac:dyDescent="0.25">
      <c r="B294" s="75">
        <v>9</v>
      </c>
      <c r="C294" s="92" t="s">
        <v>139</v>
      </c>
      <c r="D294" s="143">
        <v>15872.921</v>
      </c>
      <c r="E294" s="144">
        <v>3183.16</v>
      </c>
      <c r="F294" s="172">
        <v>0.20054027862924537</v>
      </c>
      <c r="G294" s="119"/>
      <c r="H294" s="119"/>
      <c r="I294" s="120"/>
    </row>
    <row r="295" spans="2:9" x14ac:dyDescent="0.25">
      <c r="B295" s="75">
        <v>10</v>
      </c>
      <c r="C295" s="92" t="s">
        <v>140</v>
      </c>
      <c r="D295" s="143">
        <v>14231.839899999999</v>
      </c>
      <c r="E295" s="144">
        <v>1915.8500000000004</v>
      </c>
      <c r="F295" s="172">
        <v>0.13461716921084818</v>
      </c>
      <c r="G295" s="119"/>
      <c r="H295" s="119"/>
      <c r="I295" s="120"/>
    </row>
    <row r="296" spans="2:9" x14ac:dyDescent="0.25">
      <c r="B296" s="75">
        <v>11</v>
      </c>
      <c r="C296" s="92" t="s">
        <v>141</v>
      </c>
      <c r="D296" s="143">
        <v>7941.6642000000002</v>
      </c>
      <c r="E296" s="144">
        <v>360.74199999999973</v>
      </c>
      <c r="F296" s="172">
        <v>4.5423980530428336E-2</v>
      </c>
      <c r="G296" s="119"/>
      <c r="H296" s="119"/>
      <c r="I296" s="120"/>
    </row>
    <row r="297" spans="2:9" x14ac:dyDescent="0.25">
      <c r="B297" s="75">
        <v>12</v>
      </c>
      <c r="C297" s="92" t="s">
        <v>142</v>
      </c>
      <c r="D297" s="143">
        <v>8675.2093999999997</v>
      </c>
      <c r="E297" s="144">
        <v>2230.9949999999999</v>
      </c>
      <c r="F297" s="172">
        <v>0.25716900850831337</v>
      </c>
      <c r="G297" s="119"/>
      <c r="H297" s="119"/>
      <c r="I297" s="120"/>
    </row>
    <row r="298" spans="2:9" x14ac:dyDescent="0.25">
      <c r="B298" s="75">
        <v>13</v>
      </c>
      <c r="C298" s="92" t="s">
        <v>143</v>
      </c>
      <c r="D298" s="143">
        <v>19363.035599999999</v>
      </c>
      <c r="E298" s="144">
        <v>444.63999999999942</v>
      </c>
      <c r="F298" s="172">
        <v>2.2963341553738581E-2</v>
      </c>
      <c r="G298" s="119"/>
      <c r="H298" s="119"/>
      <c r="I298" s="120"/>
    </row>
    <row r="299" spans="2:9" x14ac:dyDescent="0.25">
      <c r="B299" s="75">
        <v>14</v>
      </c>
      <c r="C299" s="92" t="s">
        <v>144</v>
      </c>
      <c r="D299" s="143">
        <v>31877.907999999996</v>
      </c>
      <c r="E299" s="144">
        <v>1675.8700000000008</v>
      </c>
      <c r="F299" s="172">
        <v>5.2571517553786813E-2</v>
      </c>
      <c r="G299" s="119"/>
      <c r="H299" s="119"/>
      <c r="I299" s="120"/>
    </row>
    <row r="300" spans="2:9" x14ac:dyDescent="0.25">
      <c r="B300" s="75">
        <v>15</v>
      </c>
      <c r="C300" s="92" t="s">
        <v>145</v>
      </c>
      <c r="D300" s="143">
        <v>19966.898399999998</v>
      </c>
      <c r="E300" s="144">
        <v>1008.3499999999995</v>
      </c>
      <c r="F300" s="172">
        <v>5.0501083333002766E-2</v>
      </c>
      <c r="G300" s="119"/>
      <c r="H300" s="119"/>
      <c r="I300" s="120"/>
    </row>
    <row r="301" spans="2:9" x14ac:dyDescent="0.25">
      <c r="B301" s="75">
        <v>16</v>
      </c>
      <c r="C301" s="92" t="s">
        <v>146</v>
      </c>
      <c r="D301" s="143">
        <v>18643.645700000001</v>
      </c>
      <c r="E301" s="144">
        <v>0</v>
      </c>
      <c r="F301" s="172">
        <v>0</v>
      </c>
      <c r="G301" s="119"/>
      <c r="H301" s="119"/>
      <c r="I301" s="120"/>
    </row>
    <row r="302" spans="2:9" x14ac:dyDescent="0.25">
      <c r="B302" s="75">
        <v>17</v>
      </c>
      <c r="C302" s="92" t="s">
        <v>147</v>
      </c>
      <c r="D302" s="143">
        <v>18356.0376</v>
      </c>
      <c r="E302" s="144">
        <v>1731.5610000000006</v>
      </c>
      <c r="F302" s="172">
        <v>9.4331959747129782E-2</v>
      </c>
      <c r="G302" s="119"/>
      <c r="H302" s="119"/>
      <c r="I302" s="120"/>
    </row>
    <row r="303" spans="2:9" x14ac:dyDescent="0.25">
      <c r="B303" s="75">
        <v>18</v>
      </c>
      <c r="C303" s="92" t="s">
        <v>148</v>
      </c>
      <c r="D303" s="143">
        <v>28468.770400000001</v>
      </c>
      <c r="E303" s="144">
        <v>1635.6249999999991</v>
      </c>
      <c r="F303" s="172">
        <v>5.7453306799650154E-2</v>
      </c>
      <c r="G303" s="119"/>
      <c r="H303" s="119" t="s">
        <v>15</v>
      </c>
      <c r="I303" s="120"/>
    </row>
    <row r="304" spans="2:9" x14ac:dyDescent="0.25">
      <c r="B304" s="75">
        <v>19</v>
      </c>
      <c r="C304" s="92" t="s">
        <v>149</v>
      </c>
      <c r="D304" s="143">
        <v>32375.612199999996</v>
      </c>
      <c r="E304" s="144">
        <v>1222.9399999999987</v>
      </c>
      <c r="F304" s="172">
        <v>3.777349421055886E-2</v>
      </c>
      <c r="G304" s="119"/>
      <c r="H304" s="119"/>
      <c r="I304" s="120"/>
    </row>
    <row r="305" spans="2:9" x14ac:dyDescent="0.25">
      <c r="B305" s="75">
        <v>20</v>
      </c>
      <c r="C305" s="92" t="s">
        <v>150</v>
      </c>
      <c r="D305" s="143">
        <v>12975.1129</v>
      </c>
      <c r="E305" s="144">
        <v>68.478000000000065</v>
      </c>
      <c r="F305" s="172">
        <v>5.2776419386686077E-3</v>
      </c>
      <c r="G305" s="119"/>
      <c r="H305" s="119"/>
      <c r="I305" s="120"/>
    </row>
    <row r="306" spans="2:9" x14ac:dyDescent="0.25">
      <c r="B306" s="75">
        <v>21</v>
      </c>
      <c r="C306" s="74" t="s">
        <v>151</v>
      </c>
      <c r="D306" s="143">
        <v>3508.3553999999995</v>
      </c>
      <c r="E306" s="205">
        <v>996.59</v>
      </c>
      <c r="F306" s="172">
        <v>0.28406187126880023</v>
      </c>
      <c r="G306" s="121"/>
      <c r="H306" s="122"/>
      <c r="I306" s="121"/>
    </row>
    <row r="307" spans="2:9" x14ac:dyDescent="0.25">
      <c r="B307" s="69">
        <v>22</v>
      </c>
      <c r="C307" s="74" t="s">
        <v>291</v>
      </c>
      <c r="D307" s="143">
        <v>7676.0854000000008</v>
      </c>
      <c r="E307" s="205">
        <v>1.4799999999999999E-4</v>
      </c>
      <c r="F307" s="172">
        <v>1.9280660947310458E-8</v>
      </c>
      <c r="G307" s="121"/>
      <c r="H307" s="122"/>
      <c r="I307" s="121"/>
    </row>
    <row r="308" spans="2:9" x14ac:dyDescent="0.25">
      <c r="B308" s="69">
        <v>23</v>
      </c>
      <c r="C308" s="74" t="s">
        <v>290</v>
      </c>
      <c r="D308" s="143">
        <v>4694.1062000000002</v>
      </c>
      <c r="E308" s="205">
        <v>0</v>
      </c>
      <c r="F308" s="172">
        <v>0</v>
      </c>
      <c r="G308" s="121"/>
      <c r="H308" s="122"/>
      <c r="I308" s="121"/>
    </row>
    <row r="309" spans="2:9" x14ac:dyDescent="0.25">
      <c r="B309" s="75">
        <v>24</v>
      </c>
      <c r="C309" s="74" t="s">
        <v>289</v>
      </c>
      <c r="D309" s="143">
        <v>0</v>
      </c>
      <c r="E309" s="205">
        <v>0</v>
      </c>
      <c r="F309" s="172" t="e">
        <v>#DIV/0!</v>
      </c>
      <c r="G309" s="121"/>
      <c r="H309" s="122"/>
      <c r="I309" s="121"/>
    </row>
    <row r="310" spans="2:9" s="31" customFormat="1" x14ac:dyDescent="0.25">
      <c r="B310" s="75"/>
      <c r="C310" s="76" t="s">
        <v>29</v>
      </c>
      <c r="D310" s="150">
        <v>330767.22409999993</v>
      </c>
      <c r="E310" s="150">
        <v>22857.737947999998</v>
      </c>
      <c r="F310" s="178">
        <v>6.9105208383916178E-2</v>
      </c>
      <c r="G310" s="123"/>
      <c r="H310" s="124"/>
      <c r="I310" s="123"/>
    </row>
    <row r="311" spans="2:9" x14ac:dyDescent="0.25">
      <c r="B311" s="81"/>
      <c r="C311" s="78"/>
      <c r="D311" s="124"/>
      <c r="E311" s="123"/>
      <c r="F311" s="125"/>
      <c r="G311" s="123"/>
      <c r="H311" s="124"/>
      <c r="I311" s="123"/>
    </row>
    <row r="312" spans="2:9" ht="32.25" customHeight="1" x14ac:dyDescent="0.25">
      <c r="B312" s="415" t="s">
        <v>235</v>
      </c>
      <c r="C312" s="415"/>
      <c r="D312" s="415"/>
      <c r="E312" s="415"/>
      <c r="F312" s="415"/>
      <c r="G312" s="96"/>
      <c r="H312" s="96"/>
    </row>
    <row r="313" spans="2:9" x14ac:dyDescent="0.25">
      <c r="B313" s="96"/>
      <c r="C313" s="96"/>
      <c r="D313" s="96"/>
      <c r="E313" s="96"/>
      <c r="F313" s="126" t="s">
        <v>320</v>
      </c>
    </row>
    <row r="314" spans="2:9" ht="33.75" customHeight="1" x14ac:dyDescent="0.25">
      <c r="B314" s="127" t="s">
        <v>40</v>
      </c>
      <c r="C314" s="127" t="s">
        <v>41</v>
      </c>
      <c r="D314" s="128" t="s">
        <v>232</v>
      </c>
      <c r="E314" s="128" t="s">
        <v>236</v>
      </c>
      <c r="F314" s="128" t="s">
        <v>237</v>
      </c>
      <c r="G314" s="116"/>
      <c r="H314" s="117"/>
    </row>
    <row r="315" spans="2:9" x14ac:dyDescent="0.25">
      <c r="B315" s="129" t="s">
        <v>238</v>
      </c>
      <c r="C315" s="129" t="s">
        <v>239</v>
      </c>
      <c r="D315" s="129" t="s">
        <v>240</v>
      </c>
      <c r="E315" s="129" t="s">
        <v>241</v>
      </c>
      <c r="F315" s="129" t="s">
        <v>242</v>
      </c>
      <c r="G315" s="116"/>
      <c r="H315" s="117"/>
    </row>
    <row r="316" spans="2:9" x14ac:dyDescent="0.25">
      <c r="B316" s="75">
        <v>1</v>
      </c>
      <c r="C316" s="92" t="s">
        <v>155</v>
      </c>
      <c r="D316" s="367">
        <v>5390.4251999999997</v>
      </c>
      <c r="E316" s="143">
        <v>533.77</v>
      </c>
      <c r="F316" s="368">
        <v>8.068380208670739E-2</v>
      </c>
    </row>
    <row r="317" spans="2:9" x14ac:dyDescent="0.25">
      <c r="B317" s="75">
        <v>2</v>
      </c>
      <c r="C317" s="92" t="s">
        <v>132</v>
      </c>
      <c r="D317" s="367">
        <v>13827.658599999999</v>
      </c>
      <c r="E317" s="143">
        <v>487.50799999999981</v>
      </c>
      <c r="F317" s="368">
        <v>6.7405482516034898E-2</v>
      </c>
    </row>
    <row r="318" spans="2:9" x14ac:dyDescent="0.25">
      <c r="B318" s="75">
        <v>3</v>
      </c>
      <c r="C318" s="92" t="s">
        <v>133</v>
      </c>
      <c r="D318" s="367">
        <v>14193.645</v>
      </c>
      <c r="E318" s="143">
        <v>516.01700000000073</v>
      </c>
      <c r="F318" s="368">
        <v>4.8361079905831161E-2</v>
      </c>
    </row>
    <row r="319" spans="2:9" x14ac:dyDescent="0.25">
      <c r="B319" s="75">
        <v>4</v>
      </c>
      <c r="C319" s="92" t="s">
        <v>134</v>
      </c>
      <c r="D319" s="367">
        <v>16242.328000000001</v>
      </c>
      <c r="E319" s="143">
        <v>1998.2330000000002</v>
      </c>
      <c r="F319" s="368">
        <v>2.4887442243501083E-2</v>
      </c>
    </row>
    <row r="320" spans="2:9" x14ac:dyDescent="0.25">
      <c r="B320" s="75">
        <v>5</v>
      </c>
      <c r="C320" s="92" t="s">
        <v>135</v>
      </c>
      <c r="D320" s="367">
        <v>11960.2634</v>
      </c>
      <c r="E320" s="143">
        <v>612.70999999999958</v>
      </c>
      <c r="F320" s="368">
        <v>7.0858807340313246E-2</v>
      </c>
    </row>
    <row r="321" spans="2:8" x14ac:dyDescent="0.25">
      <c r="B321" s="75">
        <v>6</v>
      </c>
      <c r="C321" s="92" t="s">
        <v>136</v>
      </c>
      <c r="D321" s="367">
        <v>7531.1047999999992</v>
      </c>
      <c r="E321" s="143">
        <v>88.200000000000273</v>
      </c>
      <c r="F321" s="368">
        <v>1.6677499959900175E-3</v>
      </c>
    </row>
    <row r="322" spans="2:8" x14ac:dyDescent="0.25">
      <c r="B322" s="75">
        <v>7</v>
      </c>
      <c r="C322" s="92" t="s">
        <v>137</v>
      </c>
      <c r="D322" s="367">
        <v>14597.213800000001</v>
      </c>
      <c r="E322" s="143">
        <v>1800.6026299999994</v>
      </c>
      <c r="F322" s="368">
        <v>0.20998938852289739</v>
      </c>
    </row>
    <row r="323" spans="2:8" x14ac:dyDescent="0.25">
      <c r="B323" s="75">
        <v>8</v>
      </c>
      <c r="C323" s="92" t="s">
        <v>138</v>
      </c>
      <c r="D323" s="367">
        <v>2397.3829999999998</v>
      </c>
      <c r="E323" s="143">
        <v>223.34680000000003</v>
      </c>
      <c r="F323" s="368">
        <v>-1.3347888092469394E-6</v>
      </c>
    </row>
    <row r="324" spans="2:8" x14ac:dyDescent="0.25">
      <c r="B324" s="75">
        <v>9</v>
      </c>
      <c r="C324" s="92" t="s">
        <v>139</v>
      </c>
      <c r="D324" s="367">
        <v>15872.921</v>
      </c>
      <c r="E324" s="143">
        <v>1882.5670000000009</v>
      </c>
      <c r="F324" s="368">
        <v>0.20054027862924537</v>
      </c>
    </row>
    <row r="325" spans="2:8" x14ac:dyDescent="0.25">
      <c r="B325" s="75">
        <v>10</v>
      </c>
      <c r="C325" s="92" t="s">
        <v>140</v>
      </c>
      <c r="D325" s="367">
        <v>14231.839899999999</v>
      </c>
      <c r="E325" s="143">
        <v>1340.3580000000006</v>
      </c>
      <c r="F325" s="368">
        <v>0.13461716921084818</v>
      </c>
      <c r="H325" s="26" t="s">
        <v>15</v>
      </c>
    </row>
    <row r="326" spans="2:8" x14ac:dyDescent="0.25">
      <c r="B326" s="75">
        <v>11</v>
      </c>
      <c r="C326" s="92" t="s">
        <v>141</v>
      </c>
      <c r="D326" s="367">
        <v>7941.6642000000002</v>
      </c>
      <c r="E326" s="143">
        <v>619.12819999999942</v>
      </c>
      <c r="F326" s="368">
        <v>4.5423980530428336E-2</v>
      </c>
    </row>
    <row r="327" spans="2:8" x14ac:dyDescent="0.25">
      <c r="B327" s="75">
        <v>12</v>
      </c>
      <c r="C327" s="92" t="s">
        <v>142</v>
      </c>
      <c r="D327" s="367">
        <v>8675.2093999999997</v>
      </c>
      <c r="E327" s="143">
        <v>1249.095</v>
      </c>
      <c r="F327" s="368">
        <v>0.25716900850831337</v>
      </c>
    </row>
    <row r="328" spans="2:8" x14ac:dyDescent="0.25">
      <c r="B328" s="75">
        <v>13</v>
      </c>
      <c r="C328" s="92" t="s">
        <v>143</v>
      </c>
      <c r="D328" s="367">
        <v>19363.035599999999</v>
      </c>
      <c r="E328" s="143">
        <v>1731.3699999999981</v>
      </c>
      <c r="F328" s="368">
        <v>2.2963341553738581E-2</v>
      </c>
    </row>
    <row r="329" spans="2:8" x14ac:dyDescent="0.25">
      <c r="B329" s="75">
        <v>14</v>
      </c>
      <c r="C329" s="92" t="s">
        <v>144</v>
      </c>
      <c r="D329" s="367">
        <v>31877.907999999996</v>
      </c>
      <c r="E329" s="143">
        <v>741.04000000000087</v>
      </c>
      <c r="F329" s="368">
        <v>5.2571517553786813E-2</v>
      </c>
    </row>
    <row r="330" spans="2:8" x14ac:dyDescent="0.25">
      <c r="B330" s="75">
        <v>15</v>
      </c>
      <c r="C330" s="92" t="s">
        <v>145</v>
      </c>
      <c r="D330" s="367">
        <v>19966.898399999998</v>
      </c>
      <c r="E330" s="143">
        <v>597.29550000000017</v>
      </c>
      <c r="F330" s="368">
        <v>5.0501083333002766E-2</v>
      </c>
    </row>
    <row r="331" spans="2:8" x14ac:dyDescent="0.25">
      <c r="B331" s="75">
        <v>16</v>
      </c>
      <c r="C331" s="92" t="s">
        <v>146</v>
      </c>
      <c r="D331" s="367">
        <v>18643.645700000001</v>
      </c>
      <c r="E331" s="143">
        <v>3002.9209999999994</v>
      </c>
      <c r="F331" s="368">
        <v>0</v>
      </c>
    </row>
    <row r="332" spans="2:8" x14ac:dyDescent="0.25">
      <c r="B332" s="75">
        <v>17</v>
      </c>
      <c r="C332" s="92" t="s">
        <v>147</v>
      </c>
      <c r="D332" s="367">
        <v>18356.0376</v>
      </c>
      <c r="E332" s="143">
        <v>3812.3090000000011</v>
      </c>
      <c r="F332" s="368">
        <v>9.4331959747129782E-2</v>
      </c>
    </row>
    <row r="333" spans="2:8" x14ac:dyDescent="0.25">
      <c r="B333" s="75">
        <v>18</v>
      </c>
      <c r="C333" s="92" t="s">
        <v>148</v>
      </c>
      <c r="D333" s="367">
        <v>28468.770400000001</v>
      </c>
      <c r="E333" s="143">
        <v>1194.2741599999999</v>
      </c>
      <c r="F333" s="368">
        <v>5.7453306799650154E-2</v>
      </c>
      <c r="H333" s="26" t="s">
        <v>15</v>
      </c>
    </row>
    <row r="334" spans="2:8" x14ac:dyDescent="0.25">
      <c r="B334" s="75">
        <v>19</v>
      </c>
      <c r="C334" s="92" t="s">
        <v>149</v>
      </c>
      <c r="D334" s="367">
        <v>32375.612199999996</v>
      </c>
      <c r="E334" s="143">
        <v>732.97999999999956</v>
      </c>
      <c r="F334" s="368">
        <v>3.777349421055886E-2</v>
      </c>
    </row>
    <row r="335" spans="2:8" x14ac:dyDescent="0.25">
      <c r="B335" s="75">
        <v>20</v>
      </c>
      <c r="C335" s="92" t="s">
        <v>150</v>
      </c>
      <c r="D335" s="367">
        <v>12975.1129</v>
      </c>
      <c r="E335" s="143">
        <v>56.557999999999993</v>
      </c>
      <c r="F335" s="368">
        <v>5.2776419386686077E-3</v>
      </c>
    </row>
    <row r="336" spans="2:8" x14ac:dyDescent="0.25">
      <c r="B336" s="75">
        <v>21</v>
      </c>
      <c r="C336" s="130" t="s">
        <v>151</v>
      </c>
      <c r="D336" s="367">
        <v>3508.3553999999995</v>
      </c>
      <c r="E336" s="143">
        <v>104.88</v>
      </c>
      <c r="F336" s="369">
        <v>0.28406187126880023</v>
      </c>
    </row>
    <row r="337" spans="2:9" x14ac:dyDescent="0.25">
      <c r="B337" s="69">
        <v>22</v>
      </c>
      <c r="C337" s="74" t="s">
        <v>291</v>
      </c>
      <c r="D337" s="367">
        <v>7676.0854000000008</v>
      </c>
      <c r="E337" s="143">
        <v>367.90014799999972</v>
      </c>
      <c r="F337" s="369">
        <v>1.9280660947310458E-8</v>
      </c>
    </row>
    <row r="338" spans="2:9" x14ac:dyDescent="0.25">
      <c r="B338" s="69">
        <v>23</v>
      </c>
      <c r="C338" s="74" t="s">
        <v>290</v>
      </c>
      <c r="D338" s="367">
        <v>4694.1062000000002</v>
      </c>
      <c r="E338" s="143">
        <v>24.910000000000082</v>
      </c>
      <c r="F338" s="369">
        <v>0</v>
      </c>
    </row>
    <row r="339" spans="2:9" x14ac:dyDescent="0.25">
      <c r="B339" s="75">
        <v>24</v>
      </c>
      <c r="C339" s="74" t="s">
        <v>289</v>
      </c>
      <c r="D339" s="367">
        <v>0</v>
      </c>
      <c r="E339" s="143">
        <v>0</v>
      </c>
      <c r="F339" s="369" t="e">
        <v>#DIV/0!</v>
      </c>
    </row>
    <row r="340" spans="2:9" x14ac:dyDescent="0.25">
      <c r="B340" s="101"/>
      <c r="C340" s="41" t="s">
        <v>29</v>
      </c>
      <c r="D340" s="367">
        <v>330767.22409999993</v>
      </c>
      <c r="E340" s="150">
        <v>23717.973438000001</v>
      </c>
      <c r="F340" s="370">
        <v>6.9105208383916178E-2</v>
      </c>
    </row>
    <row r="341" spans="2:9" x14ac:dyDescent="0.25">
      <c r="B341" s="31"/>
      <c r="E341" s="41"/>
      <c r="G341" s="131"/>
    </row>
    <row r="342" spans="2:9" ht="30.75" customHeight="1" x14ac:dyDescent="0.25">
      <c r="B342" s="132" t="s">
        <v>43</v>
      </c>
      <c r="C342" s="132" t="s">
        <v>243</v>
      </c>
      <c r="D342" s="132" t="s">
        <v>244</v>
      </c>
      <c r="E342" s="299" t="s">
        <v>44</v>
      </c>
      <c r="F342" s="132" t="s">
        <v>45</v>
      </c>
      <c r="G342" s="117"/>
    </row>
    <row r="343" spans="2:9" x14ac:dyDescent="0.25">
      <c r="B343" s="133">
        <v>330767.22409999993</v>
      </c>
      <c r="C343" s="133">
        <v>22857.737947999998</v>
      </c>
      <c r="D343" s="134">
        <v>223067.99293799998</v>
      </c>
      <c r="E343" s="134">
        <v>245925.73088599998</v>
      </c>
      <c r="F343" s="135">
        <v>0.74350090627978893</v>
      </c>
      <c r="G343" s="111"/>
    </row>
    <row r="344" spans="2:9" ht="15.75" customHeight="1" x14ac:dyDescent="0.25">
      <c r="B344" s="136" t="s">
        <v>165</v>
      </c>
      <c r="C344" s="137"/>
      <c r="D344" s="138"/>
      <c r="E344" s="138"/>
      <c r="F344" s="139"/>
      <c r="G344" s="140"/>
      <c r="H344" s="141"/>
    </row>
    <row r="345" spans="2:9" ht="12" customHeight="1" x14ac:dyDescent="0.25"/>
    <row r="346" spans="2:9" x14ac:dyDescent="0.25">
      <c r="B346" s="405" t="s">
        <v>245</v>
      </c>
      <c r="C346" s="405"/>
      <c r="D346" s="405"/>
      <c r="E346" s="405"/>
      <c r="F346" s="405"/>
      <c r="G346" s="405"/>
      <c r="H346" s="405"/>
    </row>
    <row r="347" spans="2:9" x14ac:dyDescent="0.25">
      <c r="H347" s="131" t="s">
        <v>42</v>
      </c>
    </row>
    <row r="348" spans="2:9" ht="36.75" customHeight="1" x14ac:dyDescent="0.25">
      <c r="B348" s="37" t="s">
        <v>22</v>
      </c>
      <c r="C348" s="37" t="s">
        <v>33</v>
      </c>
      <c r="D348" s="37" t="s">
        <v>46</v>
      </c>
      <c r="E348" s="142" t="s">
        <v>302</v>
      </c>
      <c r="F348" s="142" t="s">
        <v>47</v>
      </c>
      <c r="G348" s="37" t="s">
        <v>44</v>
      </c>
      <c r="H348" s="37" t="s">
        <v>45</v>
      </c>
    </row>
    <row r="349" spans="2:9" x14ac:dyDescent="0.25">
      <c r="B349" s="68" t="s">
        <v>238</v>
      </c>
      <c r="C349" s="68" t="s">
        <v>239</v>
      </c>
      <c r="D349" s="68" t="s">
        <v>240</v>
      </c>
      <c r="E349" s="68" t="s">
        <v>241</v>
      </c>
      <c r="F349" s="68" t="s">
        <v>242</v>
      </c>
      <c r="G349" s="68" t="s">
        <v>288</v>
      </c>
      <c r="H349" s="68" t="s">
        <v>303</v>
      </c>
    </row>
    <row r="350" spans="2:9" x14ac:dyDescent="0.25">
      <c r="B350" s="75">
        <v>1</v>
      </c>
      <c r="C350" s="92" t="s">
        <v>155</v>
      </c>
      <c r="D350" s="143">
        <v>5390.4251999999997</v>
      </c>
      <c r="E350" s="144">
        <v>434.92000000000007</v>
      </c>
      <c r="F350" s="143">
        <v>3344.34</v>
      </c>
      <c r="G350" s="143">
        <v>3779.26</v>
      </c>
      <c r="H350" s="145">
        <v>0.70110610198245593</v>
      </c>
      <c r="I350" s="146"/>
    </row>
    <row r="351" spans="2:9" ht="15" customHeight="1" x14ac:dyDescent="0.25">
      <c r="B351" s="75">
        <v>2</v>
      </c>
      <c r="C351" s="92" t="s">
        <v>132</v>
      </c>
      <c r="D351" s="143">
        <v>13827.658599999999</v>
      </c>
      <c r="E351" s="144">
        <v>932.05999999999949</v>
      </c>
      <c r="F351" s="143">
        <v>9524.6680000000015</v>
      </c>
      <c r="G351" s="143">
        <v>10456.728000000001</v>
      </c>
      <c r="H351" s="145">
        <v>0.75621826532512182</v>
      </c>
      <c r="I351" s="146"/>
    </row>
    <row r="352" spans="2:9" ht="15" customHeight="1" x14ac:dyDescent="0.25">
      <c r="B352" s="75">
        <v>3</v>
      </c>
      <c r="C352" s="92" t="s">
        <v>133</v>
      </c>
      <c r="D352" s="143">
        <v>14193.645</v>
      </c>
      <c r="E352" s="144">
        <v>686.42000000000098</v>
      </c>
      <c r="F352" s="143">
        <v>9511.5669999999991</v>
      </c>
      <c r="G352" s="143">
        <v>10197.987000000001</v>
      </c>
      <c r="H352" s="145">
        <v>0.71848964800796422</v>
      </c>
      <c r="I352" s="146"/>
    </row>
    <row r="353" spans="2:9" ht="15" customHeight="1" x14ac:dyDescent="0.25">
      <c r="B353" s="75">
        <v>4</v>
      </c>
      <c r="C353" s="92" t="s">
        <v>134</v>
      </c>
      <c r="D353" s="143">
        <v>16242.328000000001</v>
      </c>
      <c r="E353" s="144">
        <v>404.23000000000047</v>
      </c>
      <c r="F353" s="143">
        <v>12083.26</v>
      </c>
      <c r="G353" s="143">
        <v>12487.490000000002</v>
      </c>
      <c r="H353" s="145">
        <v>0.76882390258342281</v>
      </c>
      <c r="I353" s="146"/>
    </row>
    <row r="354" spans="2:9" ht="15" customHeight="1" x14ac:dyDescent="0.25">
      <c r="B354" s="75">
        <v>5</v>
      </c>
      <c r="C354" s="92" t="s">
        <v>135</v>
      </c>
      <c r="D354" s="143">
        <v>11960.2634</v>
      </c>
      <c r="E354" s="144">
        <v>847.48999999999978</v>
      </c>
      <c r="F354" s="143">
        <v>6379.6380000000008</v>
      </c>
      <c r="G354" s="143">
        <v>7227.1280000000006</v>
      </c>
      <c r="H354" s="145">
        <v>0.60426160848598043</v>
      </c>
      <c r="I354" s="146"/>
    </row>
    <row r="355" spans="2:9" ht="15" customHeight="1" x14ac:dyDescent="0.25">
      <c r="B355" s="75">
        <v>6</v>
      </c>
      <c r="C355" s="92" t="s">
        <v>136</v>
      </c>
      <c r="D355" s="143">
        <v>7531.1047999999992</v>
      </c>
      <c r="E355" s="144">
        <v>12.5600000000004</v>
      </c>
      <c r="F355" s="143">
        <v>3791.74</v>
      </c>
      <c r="G355" s="143">
        <v>3804.3</v>
      </c>
      <c r="H355" s="145">
        <v>0.50514500873762913</v>
      </c>
      <c r="I355" s="146"/>
    </row>
    <row r="356" spans="2:9" ht="15" customHeight="1" x14ac:dyDescent="0.25">
      <c r="B356" s="75">
        <v>7</v>
      </c>
      <c r="C356" s="92" t="s">
        <v>137</v>
      </c>
      <c r="D356" s="143">
        <v>14597.213800000001</v>
      </c>
      <c r="E356" s="144">
        <v>3065.2599999999998</v>
      </c>
      <c r="F356" s="143">
        <v>7377.0626300000004</v>
      </c>
      <c r="G356" s="143">
        <v>10442.322630000001</v>
      </c>
      <c r="H356" s="145">
        <v>0.71536409434518244</v>
      </c>
      <c r="I356" s="146"/>
    </row>
    <row r="357" spans="2:9" ht="15" customHeight="1" x14ac:dyDescent="0.25">
      <c r="B357" s="75">
        <v>8</v>
      </c>
      <c r="C357" s="92" t="s">
        <v>138</v>
      </c>
      <c r="D357" s="143">
        <v>2397.3829999999998</v>
      </c>
      <c r="E357" s="144">
        <v>-3.1999999998788553E-3</v>
      </c>
      <c r="F357" s="143">
        <v>1148.76</v>
      </c>
      <c r="G357" s="143">
        <v>1148.7568000000001</v>
      </c>
      <c r="H357" s="145">
        <v>0.4791711628888668</v>
      </c>
      <c r="I357" s="146"/>
    </row>
    <row r="358" spans="2:9" ht="15" customHeight="1" x14ac:dyDescent="0.25">
      <c r="B358" s="75">
        <v>9</v>
      </c>
      <c r="C358" s="92" t="s">
        <v>139</v>
      </c>
      <c r="D358" s="143">
        <v>15872.921</v>
      </c>
      <c r="E358" s="144">
        <v>3183.16</v>
      </c>
      <c r="F358" s="143">
        <v>10156.800000000001</v>
      </c>
      <c r="G358" s="143">
        <v>13339.960000000001</v>
      </c>
      <c r="H358" s="145">
        <v>0.84042250320530165</v>
      </c>
      <c r="I358" s="146"/>
    </row>
    <row r="359" spans="2:9" ht="15" customHeight="1" x14ac:dyDescent="0.25">
      <c r="B359" s="75">
        <v>10</v>
      </c>
      <c r="C359" s="92" t="s">
        <v>140</v>
      </c>
      <c r="D359" s="143">
        <v>14231.839899999999</v>
      </c>
      <c r="E359" s="144">
        <v>1915.8500000000004</v>
      </c>
      <c r="F359" s="143">
        <v>8324.4549999999999</v>
      </c>
      <c r="G359" s="143">
        <v>10240.305</v>
      </c>
      <c r="H359" s="145">
        <v>0.71953486491932794</v>
      </c>
      <c r="I359" s="146"/>
    </row>
    <row r="360" spans="2:9" ht="15" customHeight="1" x14ac:dyDescent="0.25">
      <c r="B360" s="75">
        <v>11</v>
      </c>
      <c r="C360" s="92" t="s">
        <v>141</v>
      </c>
      <c r="D360" s="143">
        <v>7941.6642000000002</v>
      </c>
      <c r="E360" s="144">
        <v>360.74199999999973</v>
      </c>
      <c r="F360" s="143">
        <v>4571.2451999999994</v>
      </c>
      <c r="G360" s="143">
        <v>4931.9871999999996</v>
      </c>
      <c r="H360" s="145">
        <v>0.62102691272189514</v>
      </c>
      <c r="I360" s="146"/>
    </row>
    <row r="361" spans="2:9" ht="15" customHeight="1" x14ac:dyDescent="0.25">
      <c r="B361" s="75">
        <v>12</v>
      </c>
      <c r="C361" s="92" t="s">
        <v>142</v>
      </c>
      <c r="D361" s="143">
        <v>8675.2093999999997</v>
      </c>
      <c r="E361" s="144">
        <v>2230.9949999999999</v>
      </c>
      <c r="F361" s="143">
        <v>3193.9700000000003</v>
      </c>
      <c r="G361" s="143">
        <v>5424.9650000000001</v>
      </c>
      <c r="H361" s="145">
        <v>0.6253411012764718</v>
      </c>
      <c r="I361" s="146"/>
    </row>
    <row r="362" spans="2:9" ht="15" customHeight="1" x14ac:dyDescent="0.25">
      <c r="B362" s="75">
        <v>13</v>
      </c>
      <c r="C362" s="92" t="s">
        <v>143</v>
      </c>
      <c r="D362" s="143">
        <v>19363.035599999999</v>
      </c>
      <c r="E362" s="144">
        <v>444.63999999999942</v>
      </c>
      <c r="F362" s="143">
        <v>11671.559999999998</v>
      </c>
      <c r="G362" s="143">
        <v>12116.199999999997</v>
      </c>
      <c r="H362" s="145">
        <v>0.62573866258862831</v>
      </c>
      <c r="I362" s="146"/>
    </row>
    <row r="363" spans="2:9" ht="15" customHeight="1" x14ac:dyDescent="0.25">
      <c r="B363" s="75">
        <v>14</v>
      </c>
      <c r="C363" s="92" t="s">
        <v>144</v>
      </c>
      <c r="D363" s="143">
        <v>31877.907999999996</v>
      </c>
      <c r="E363" s="144">
        <v>1675.8700000000008</v>
      </c>
      <c r="F363" s="143">
        <v>18800.05</v>
      </c>
      <c r="G363" s="143">
        <v>20475.919999999998</v>
      </c>
      <c r="H363" s="145">
        <v>0.64232320389405728</v>
      </c>
      <c r="I363" s="146"/>
    </row>
    <row r="364" spans="2:9" ht="15" customHeight="1" x14ac:dyDescent="0.25">
      <c r="B364" s="75">
        <v>15</v>
      </c>
      <c r="C364" s="92" t="s">
        <v>145</v>
      </c>
      <c r="D364" s="143">
        <v>19966.898399999998</v>
      </c>
      <c r="E364" s="144">
        <v>1008.3499999999995</v>
      </c>
      <c r="F364" s="143">
        <v>12331.2</v>
      </c>
      <c r="G364" s="143">
        <v>13339.55</v>
      </c>
      <c r="H364" s="145">
        <v>0.66808323119428503</v>
      </c>
      <c r="I364" s="146"/>
    </row>
    <row r="365" spans="2:9" ht="15" customHeight="1" x14ac:dyDescent="0.25">
      <c r="B365" s="75">
        <v>16</v>
      </c>
      <c r="C365" s="92" t="s">
        <v>146</v>
      </c>
      <c r="D365" s="143">
        <v>18643.645700000001</v>
      </c>
      <c r="E365" s="144">
        <v>0</v>
      </c>
      <c r="F365" s="143">
        <v>16036.82</v>
      </c>
      <c r="G365" s="143">
        <v>16036.82</v>
      </c>
      <c r="H365" s="145">
        <v>0.86017618324510414</v>
      </c>
      <c r="I365" s="146"/>
    </row>
    <row r="366" spans="2:9" ht="15" customHeight="1" x14ac:dyDescent="0.25">
      <c r="B366" s="75">
        <v>17</v>
      </c>
      <c r="C366" s="92" t="s">
        <v>147</v>
      </c>
      <c r="D366" s="143">
        <v>18356.0376</v>
      </c>
      <c r="E366" s="144">
        <v>1731.5610000000006</v>
      </c>
      <c r="F366" s="143">
        <v>11500.881000000001</v>
      </c>
      <c r="G366" s="143">
        <v>13232.442000000003</v>
      </c>
      <c r="H366" s="145">
        <v>0.72087681929786429</v>
      </c>
      <c r="I366" s="146"/>
    </row>
    <row r="367" spans="2:9" ht="15" customHeight="1" x14ac:dyDescent="0.25">
      <c r="B367" s="75">
        <v>18</v>
      </c>
      <c r="C367" s="92" t="s">
        <v>148</v>
      </c>
      <c r="D367" s="143">
        <v>28468.770400000001</v>
      </c>
      <c r="E367" s="144">
        <v>1635.6249999999991</v>
      </c>
      <c r="F367" s="143">
        <v>13104.848160000001</v>
      </c>
      <c r="G367" s="143">
        <v>14740.473160000001</v>
      </c>
      <c r="H367" s="145">
        <v>0.51777695182788785</v>
      </c>
      <c r="I367" s="146"/>
    </row>
    <row r="368" spans="2:9" ht="15" customHeight="1" x14ac:dyDescent="0.25">
      <c r="B368" s="75">
        <v>19</v>
      </c>
      <c r="C368" s="92" t="s">
        <v>149</v>
      </c>
      <c r="D368" s="143">
        <v>32375.612199999996</v>
      </c>
      <c r="E368" s="144">
        <v>1222.9399999999987</v>
      </c>
      <c r="F368" s="143">
        <v>20166.160000000003</v>
      </c>
      <c r="G368" s="143">
        <v>21389.100000000002</v>
      </c>
      <c r="H368" s="145">
        <v>0.66065468871658917</v>
      </c>
      <c r="I368" s="146"/>
    </row>
    <row r="369" spans="2:9" ht="15" customHeight="1" x14ac:dyDescent="0.25">
      <c r="B369" s="75">
        <v>20</v>
      </c>
      <c r="C369" s="92" t="s">
        <v>150</v>
      </c>
      <c r="D369" s="143">
        <v>12975.1129</v>
      </c>
      <c r="E369" s="144">
        <v>68.478000000000065</v>
      </c>
      <c r="F369" s="143">
        <v>8555.369999999999</v>
      </c>
      <c r="G369" s="143">
        <v>8623.8479999999981</v>
      </c>
      <c r="H369" s="145">
        <v>0.66464531495521695</v>
      </c>
      <c r="I369" s="146"/>
    </row>
    <row r="370" spans="2:9" ht="15" customHeight="1" x14ac:dyDescent="0.25">
      <c r="B370" s="147">
        <v>21</v>
      </c>
      <c r="C370" s="130" t="s">
        <v>151</v>
      </c>
      <c r="D370" s="143">
        <v>3508.3553999999995</v>
      </c>
      <c r="E370" s="144">
        <v>996.59</v>
      </c>
      <c r="F370" s="143">
        <v>578.77</v>
      </c>
      <c r="G370" s="143">
        <v>1575.3600000000001</v>
      </c>
      <c r="H370" s="73">
        <v>0.4490309049077526</v>
      </c>
      <c r="I370" s="123"/>
    </row>
    <row r="371" spans="2:9" ht="15" customHeight="1" x14ac:dyDescent="0.25">
      <c r="B371" s="69">
        <v>22</v>
      </c>
      <c r="C371" s="74" t="s">
        <v>291</v>
      </c>
      <c r="D371" s="143">
        <v>7676.0854000000008</v>
      </c>
      <c r="E371" s="144">
        <v>1.4799999999999999E-4</v>
      </c>
      <c r="F371" s="143">
        <v>5095.82</v>
      </c>
      <c r="G371" s="143">
        <v>5095.8201479999998</v>
      </c>
      <c r="H371" s="73">
        <v>0.66385662514906352</v>
      </c>
      <c r="I371" s="123"/>
    </row>
    <row r="372" spans="2:9" ht="15" customHeight="1" x14ac:dyDescent="0.25">
      <c r="B372" s="69">
        <v>23</v>
      </c>
      <c r="C372" s="74" t="s">
        <v>290</v>
      </c>
      <c r="D372" s="143">
        <v>4694.1062000000002</v>
      </c>
      <c r="E372" s="144">
        <v>0</v>
      </c>
      <c r="F372" s="143">
        <v>2961.27</v>
      </c>
      <c r="G372" s="143">
        <v>2961.27</v>
      </c>
      <c r="H372" s="73">
        <v>0.63084853086621684</v>
      </c>
      <c r="I372" s="123"/>
    </row>
    <row r="373" spans="2:9" ht="15" customHeight="1" x14ac:dyDescent="0.25">
      <c r="B373" s="75">
        <v>24</v>
      </c>
      <c r="C373" s="74" t="s">
        <v>289</v>
      </c>
      <c r="D373" s="143">
        <v>0</v>
      </c>
      <c r="E373" s="144">
        <v>0</v>
      </c>
      <c r="F373" s="143">
        <v>0</v>
      </c>
      <c r="G373" s="143">
        <v>0</v>
      </c>
      <c r="H373" s="73" t="e">
        <v>#DIV/0!</v>
      </c>
      <c r="I373" s="123"/>
    </row>
    <row r="374" spans="2:9" ht="15" customHeight="1" x14ac:dyDescent="0.25">
      <c r="B374" s="149"/>
      <c r="C374" s="41" t="s">
        <v>29</v>
      </c>
      <c r="D374" s="150">
        <v>330767.22409999993</v>
      </c>
      <c r="E374" s="151">
        <v>22857.737947999998</v>
      </c>
      <c r="F374" s="150">
        <v>200210.25498999999</v>
      </c>
      <c r="G374" s="150">
        <v>223067.99293799998</v>
      </c>
      <c r="H374" s="44">
        <v>0.67439569789587273</v>
      </c>
    </row>
    <row r="375" spans="2:9" ht="15" customHeight="1" x14ac:dyDescent="0.25">
      <c r="B375" s="365"/>
      <c r="C375" s="123"/>
      <c r="D375" s="156"/>
      <c r="E375" s="366"/>
      <c r="F375" s="156"/>
      <c r="G375" s="156"/>
      <c r="H375" s="56"/>
    </row>
    <row r="376" spans="2:9" x14ac:dyDescent="0.25">
      <c r="B376" s="405" t="s">
        <v>48</v>
      </c>
      <c r="C376" s="405"/>
      <c r="D376" s="405"/>
      <c r="E376" s="405"/>
      <c r="F376" s="405"/>
      <c r="I376" s="65"/>
    </row>
    <row r="377" spans="2:9" x14ac:dyDescent="0.25">
      <c r="B377" s="31"/>
    </row>
    <row r="378" spans="2:9" x14ac:dyDescent="0.25">
      <c r="B378" s="80" t="s">
        <v>43</v>
      </c>
      <c r="C378" s="80" t="s">
        <v>49</v>
      </c>
      <c r="D378" s="80" t="s">
        <v>50</v>
      </c>
      <c r="E378" s="80" t="s">
        <v>51</v>
      </c>
      <c r="F378" s="80" t="s">
        <v>52</v>
      </c>
    </row>
    <row r="379" spans="2:9" x14ac:dyDescent="0.25">
      <c r="B379" s="152">
        <v>330767.22409999993</v>
      </c>
      <c r="C379" s="143">
        <v>223067.99293799998</v>
      </c>
      <c r="D379" s="73">
        <v>0.67439569789587273</v>
      </c>
      <c r="E379" s="143">
        <v>191685.7395</v>
      </c>
      <c r="F379" s="73">
        <v>0.57951854214566367</v>
      </c>
    </row>
    <row r="380" spans="2:9" ht="18.75" customHeight="1" x14ac:dyDescent="0.25">
      <c r="B380" s="31"/>
      <c r="H380" s="26" t="s">
        <v>15</v>
      </c>
    </row>
    <row r="381" spans="2:9" x14ac:dyDescent="0.25">
      <c r="B381" s="405" t="s">
        <v>221</v>
      </c>
      <c r="C381" s="405"/>
      <c r="D381" s="405"/>
      <c r="E381" s="405"/>
      <c r="F381" s="405"/>
    </row>
    <row r="382" spans="2:9" x14ac:dyDescent="0.25">
      <c r="B382" s="31"/>
    </row>
    <row r="383" spans="2:9" x14ac:dyDescent="0.25">
      <c r="B383" s="132" t="s">
        <v>22</v>
      </c>
      <c r="C383" s="132" t="s">
        <v>33</v>
      </c>
      <c r="D383" s="299" t="s">
        <v>46</v>
      </c>
      <c r="E383" s="132" t="s">
        <v>51</v>
      </c>
      <c r="F383" s="36" t="s">
        <v>52</v>
      </c>
    </row>
    <row r="384" spans="2:9" x14ac:dyDescent="0.25">
      <c r="B384" s="153" t="s">
        <v>238</v>
      </c>
      <c r="C384" s="153" t="s">
        <v>239</v>
      </c>
      <c r="D384" s="153" t="s">
        <v>240</v>
      </c>
      <c r="E384" s="153" t="s">
        <v>241</v>
      </c>
      <c r="F384" s="153" t="s">
        <v>242</v>
      </c>
    </row>
    <row r="385" spans="2:7" x14ac:dyDescent="0.25">
      <c r="B385" s="75">
        <v>1</v>
      </c>
      <c r="C385" s="92" t="s">
        <v>138</v>
      </c>
      <c r="D385" s="143">
        <v>2397.3829999999998</v>
      </c>
      <c r="E385" s="143">
        <v>925.41000000000008</v>
      </c>
      <c r="F385" s="154">
        <v>0.38600841000374164</v>
      </c>
      <c r="G385" s="26" t="str">
        <f>C385&amp;" ("&amp;ROUND(F385*100,0)&amp;"% )"</f>
        <v>GTA (39% )</v>
      </c>
    </row>
    <row r="386" spans="2:7" ht="15" customHeight="1" x14ac:dyDescent="0.25">
      <c r="B386" s="75">
        <v>2</v>
      </c>
      <c r="C386" s="74" t="s">
        <v>151</v>
      </c>
      <c r="D386" s="143">
        <v>3508.3553999999995</v>
      </c>
      <c r="E386" s="143">
        <v>1470.48</v>
      </c>
      <c r="F386" s="154">
        <v>0.41913655611971362</v>
      </c>
      <c r="G386" s="26" t="str">
        <f t="shared" ref="G386:G393" si="2">C386&amp;" ("&amp;ROUND(F386*100,0)&amp;"% )"</f>
        <v>Siliguri (42% )</v>
      </c>
    </row>
    <row r="387" spans="2:7" ht="15" customHeight="1" x14ac:dyDescent="0.25">
      <c r="B387" s="75">
        <v>3</v>
      </c>
      <c r="C387" s="92" t="s">
        <v>148</v>
      </c>
      <c r="D387" s="143">
        <v>28468.770400000001</v>
      </c>
      <c r="E387" s="143">
        <v>13546.199000000001</v>
      </c>
      <c r="F387" s="154">
        <v>0.47582662720129282</v>
      </c>
      <c r="G387" s="26" t="str">
        <f t="shared" si="2"/>
        <v>N/24 Pgs. (48% )</v>
      </c>
    </row>
    <row r="388" spans="2:7" ht="15" customHeight="1" x14ac:dyDescent="0.25">
      <c r="B388" s="75">
        <v>4</v>
      </c>
      <c r="C388" s="92" t="s">
        <v>142</v>
      </c>
      <c r="D388" s="143">
        <v>8675.2093999999997</v>
      </c>
      <c r="E388" s="143">
        <v>4175.87</v>
      </c>
      <c r="F388" s="154">
        <v>0.4813566805661198</v>
      </c>
      <c r="G388" s="26" t="str">
        <f t="shared" si="2"/>
        <v>Kolkata (48% )</v>
      </c>
    </row>
    <row r="389" spans="2:7" ht="15" customHeight="1" x14ac:dyDescent="0.25">
      <c r="B389" s="75">
        <v>5</v>
      </c>
      <c r="C389" s="92" t="s">
        <v>136</v>
      </c>
      <c r="D389" s="143">
        <v>7531.1047999999992</v>
      </c>
      <c r="E389" s="143">
        <v>3716.1000000000004</v>
      </c>
      <c r="F389" s="154">
        <v>0.49343357962566142</v>
      </c>
      <c r="G389" s="26" t="str">
        <f t="shared" si="2"/>
        <v>D/Dinajpur (49% )</v>
      </c>
    </row>
    <row r="390" spans="2:7" ht="15" customHeight="1" x14ac:dyDescent="0.25">
      <c r="B390" s="75">
        <v>6</v>
      </c>
      <c r="C390" s="92" t="s">
        <v>147</v>
      </c>
      <c r="D390" s="143">
        <v>18356.0376</v>
      </c>
      <c r="E390" s="143">
        <v>9420.1330000000016</v>
      </c>
      <c r="F390" s="154">
        <v>0.5131898945336657</v>
      </c>
      <c r="G390" s="26" t="str">
        <f t="shared" si="2"/>
        <v>Nadia (51% )</v>
      </c>
    </row>
    <row r="391" spans="2:7" ht="15" customHeight="1" x14ac:dyDescent="0.25">
      <c r="B391" s="75">
        <v>7</v>
      </c>
      <c r="C391" s="92" t="s">
        <v>143</v>
      </c>
      <c r="D391" s="143">
        <v>19363.035599999999</v>
      </c>
      <c r="E391" s="143">
        <v>10384.83</v>
      </c>
      <c r="F391" s="154">
        <v>0.536322414239635</v>
      </c>
      <c r="G391" s="26" t="str">
        <f t="shared" si="2"/>
        <v>Malda (54% )</v>
      </c>
    </row>
    <row r="392" spans="2:7" ht="15" customHeight="1" x14ac:dyDescent="0.25">
      <c r="B392" s="75">
        <v>8</v>
      </c>
      <c r="C392" s="92" t="s">
        <v>141</v>
      </c>
      <c r="D392" s="143">
        <v>7941.6642000000002</v>
      </c>
      <c r="E392" s="143">
        <v>4312.8590000000004</v>
      </c>
      <c r="F392" s="154">
        <v>0.54306740896952055</v>
      </c>
      <c r="G392" s="26" t="str">
        <f t="shared" si="2"/>
        <v>Jalpaiguri (54% )</v>
      </c>
    </row>
    <row r="393" spans="2:7" ht="15" customHeight="1" x14ac:dyDescent="0.25">
      <c r="B393" s="75">
        <v>9</v>
      </c>
      <c r="C393" s="92" t="s">
        <v>135</v>
      </c>
      <c r="D393" s="143">
        <v>11960.2634</v>
      </c>
      <c r="E393" s="143">
        <v>6614.4179999999997</v>
      </c>
      <c r="F393" s="154">
        <v>0.55303280360865625</v>
      </c>
      <c r="G393" s="26" t="str">
        <f t="shared" si="2"/>
        <v>Cooch Behar (55% )</v>
      </c>
    </row>
    <row r="394" spans="2:7" ht="15" customHeight="1" x14ac:dyDescent="0.25">
      <c r="B394" s="75">
        <v>10</v>
      </c>
      <c r="C394" s="92" t="s">
        <v>137</v>
      </c>
      <c r="D394" s="143">
        <v>14597.213800000001</v>
      </c>
      <c r="E394" s="143">
        <v>8641.7200000000012</v>
      </c>
      <c r="F394" s="154">
        <v>0.59201160703695388</v>
      </c>
    </row>
    <row r="395" spans="2:7" ht="15" customHeight="1" x14ac:dyDescent="0.25">
      <c r="B395" s="75">
        <v>11</v>
      </c>
      <c r="C395" s="92" t="s">
        <v>155</v>
      </c>
      <c r="D395" s="143">
        <v>5390.4251999999997</v>
      </c>
      <c r="E395" s="143">
        <v>3245.49</v>
      </c>
      <c r="F395" s="154">
        <v>0.60208422890275892</v>
      </c>
    </row>
    <row r="396" spans="2:7" ht="15" customHeight="1" x14ac:dyDescent="0.25">
      <c r="B396" s="75">
        <v>12</v>
      </c>
      <c r="C396" s="74" t="s">
        <v>291</v>
      </c>
      <c r="D396" s="143">
        <v>7676.0854000000008</v>
      </c>
      <c r="E396" s="143">
        <v>4727.92</v>
      </c>
      <c r="F396" s="154">
        <v>0.61592853044600049</v>
      </c>
    </row>
    <row r="397" spans="2:7" ht="15" customHeight="1" x14ac:dyDescent="0.25">
      <c r="B397" s="75">
        <v>13</v>
      </c>
      <c r="C397" s="92" t="s">
        <v>144</v>
      </c>
      <c r="D397" s="143">
        <v>31877.907999999996</v>
      </c>
      <c r="E397" s="143">
        <v>19734.879999999997</v>
      </c>
      <c r="F397" s="154">
        <v>0.61907701095065581</v>
      </c>
    </row>
    <row r="398" spans="2:7" ht="15" customHeight="1" x14ac:dyDescent="0.25">
      <c r="B398" s="75">
        <v>14</v>
      </c>
      <c r="C398" s="92" t="s">
        <v>140</v>
      </c>
      <c r="D398" s="143">
        <v>14231.839899999999</v>
      </c>
      <c r="E398" s="143">
        <v>8899.9470000000001</v>
      </c>
      <c r="F398" s="154">
        <v>0.62535463176479389</v>
      </c>
    </row>
    <row r="399" spans="2:7" ht="15" customHeight="1" x14ac:dyDescent="0.25">
      <c r="B399" s="75">
        <v>15</v>
      </c>
      <c r="C399" s="74" t="s">
        <v>290</v>
      </c>
      <c r="D399" s="143">
        <v>4694.1062000000002</v>
      </c>
      <c r="E399" s="143">
        <v>2936.3599999999997</v>
      </c>
      <c r="F399" s="154">
        <v>0.62554187632141756</v>
      </c>
    </row>
    <row r="400" spans="2:7" ht="15" customHeight="1" x14ac:dyDescent="0.25">
      <c r="B400" s="75">
        <v>16</v>
      </c>
      <c r="C400" s="92" t="s">
        <v>149</v>
      </c>
      <c r="D400" s="143">
        <v>32375.612199999996</v>
      </c>
      <c r="E400" s="143">
        <v>20656.12</v>
      </c>
      <c r="F400" s="154">
        <v>0.63801480794855836</v>
      </c>
    </row>
    <row r="401" spans="2:9" ht="15" customHeight="1" x14ac:dyDescent="0.25">
      <c r="B401" s="75">
        <v>17</v>
      </c>
      <c r="C401" s="92" t="s">
        <v>145</v>
      </c>
      <c r="D401" s="143">
        <v>19966.898399999998</v>
      </c>
      <c r="E401" s="143">
        <v>12742.254499999999</v>
      </c>
      <c r="F401" s="154">
        <v>0.63816894565858062</v>
      </c>
    </row>
    <row r="402" spans="2:9" ht="15" customHeight="1" x14ac:dyDescent="0.25">
      <c r="B402" s="75">
        <v>18</v>
      </c>
      <c r="C402" s="92" t="s">
        <v>134</v>
      </c>
      <c r="D402" s="143">
        <v>16242.328000000001</v>
      </c>
      <c r="E402" s="143">
        <v>10489.257000000001</v>
      </c>
      <c r="F402" s="154">
        <v>0.64579763442777416</v>
      </c>
    </row>
    <row r="403" spans="2:9" ht="15" customHeight="1" x14ac:dyDescent="0.25">
      <c r="B403" s="75">
        <v>19</v>
      </c>
      <c r="C403" s="92" t="s">
        <v>150</v>
      </c>
      <c r="D403" s="143">
        <v>12975.1129</v>
      </c>
      <c r="E403" s="143">
        <v>8567.2900000000009</v>
      </c>
      <c r="F403" s="154">
        <v>0.66028635481083175</v>
      </c>
    </row>
    <row r="404" spans="2:9" ht="15" customHeight="1" x14ac:dyDescent="0.25">
      <c r="B404" s="75">
        <v>20</v>
      </c>
      <c r="C404" s="92" t="s">
        <v>133</v>
      </c>
      <c r="D404" s="143">
        <v>14193.645</v>
      </c>
      <c r="E404" s="143">
        <v>9681.9700000000012</v>
      </c>
      <c r="F404" s="154">
        <v>0.68213415229139529</v>
      </c>
    </row>
    <row r="405" spans="2:9" ht="15" customHeight="1" x14ac:dyDescent="0.25">
      <c r="B405" s="75">
        <v>21</v>
      </c>
      <c r="C405" s="92" t="s">
        <v>146</v>
      </c>
      <c r="D405" s="143">
        <v>18643.645700000001</v>
      </c>
      <c r="E405" s="143">
        <v>13033.899000000001</v>
      </c>
      <c r="F405" s="154">
        <v>0.69910677395033316</v>
      </c>
      <c r="I405" s="26" t="s">
        <v>15</v>
      </c>
    </row>
    <row r="406" spans="2:9" ht="15" customHeight="1" x14ac:dyDescent="0.25">
      <c r="B406" s="69">
        <v>22</v>
      </c>
      <c r="C406" s="92" t="s">
        <v>132</v>
      </c>
      <c r="D406" s="143">
        <v>13827.658599999999</v>
      </c>
      <c r="E406" s="143">
        <v>9969.2199999999993</v>
      </c>
      <c r="F406" s="154">
        <v>0.72096226037862987</v>
      </c>
    </row>
    <row r="407" spans="2:9" ht="15" customHeight="1" x14ac:dyDescent="0.25">
      <c r="B407" s="69">
        <v>23</v>
      </c>
      <c r="C407" s="92" t="s">
        <v>139</v>
      </c>
      <c r="D407" s="143">
        <v>15872.921</v>
      </c>
      <c r="E407" s="143">
        <v>11457.393</v>
      </c>
      <c r="F407" s="154">
        <v>0.72182007331857823</v>
      </c>
    </row>
    <row r="408" spans="2:9" ht="15" customHeight="1" x14ac:dyDescent="0.25">
      <c r="B408" s="75">
        <v>24</v>
      </c>
      <c r="C408" s="74" t="s">
        <v>289</v>
      </c>
      <c r="D408" s="143">
        <v>0</v>
      </c>
      <c r="E408" s="143">
        <v>0</v>
      </c>
      <c r="F408" s="154" t="e">
        <v>#DIV/0!</v>
      </c>
    </row>
    <row r="409" spans="2:9" ht="15" customHeight="1" x14ac:dyDescent="0.25">
      <c r="B409" s="75"/>
      <c r="C409" s="76" t="s">
        <v>29</v>
      </c>
      <c r="D409" s="150">
        <v>330767.22409999993</v>
      </c>
      <c r="E409" s="150">
        <v>191685.7395</v>
      </c>
      <c r="F409" s="155">
        <v>0.57951854214566367</v>
      </c>
    </row>
    <row r="410" spans="2:9" ht="15" customHeight="1" x14ac:dyDescent="0.25">
      <c r="B410" s="81"/>
      <c r="C410" s="78"/>
      <c r="D410" s="156"/>
      <c r="E410" s="156"/>
      <c r="F410" s="157"/>
    </row>
    <row r="411" spans="2:9" ht="14.25" customHeight="1" x14ac:dyDescent="0.25">
      <c r="B411" s="405" t="s">
        <v>53</v>
      </c>
      <c r="C411" s="405"/>
      <c r="D411" s="405"/>
      <c r="E411" s="405"/>
      <c r="F411" s="405"/>
      <c r="I411" s="65"/>
    </row>
    <row r="412" spans="2:9" s="159" customFormat="1" x14ac:dyDescent="0.2">
      <c r="B412" s="158" t="s">
        <v>43</v>
      </c>
      <c r="C412" s="158" t="s">
        <v>54</v>
      </c>
      <c r="D412" s="158" t="s">
        <v>55</v>
      </c>
      <c r="E412" s="158" t="s">
        <v>56</v>
      </c>
    </row>
    <row r="413" spans="2:9" x14ac:dyDescent="0.25">
      <c r="B413" s="143">
        <v>330767.22409999993</v>
      </c>
      <c r="C413" s="143">
        <v>6006.3076497000011</v>
      </c>
      <c r="D413" s="160">
        <v>6006.3076497000011</v>
      </c>
      <c r="E413" s="73">
        <v>1</v>
      </c>
    </row>
    <row r="414" spans="2:9" ht="18.75" customHeight="1" x14ac:dyDescent="0.25">
      <c r="B414" s="31"/>
    </row>
    <row r="415" spans="2:9" x14ac:dyDescent="0.25">
      <c r="B415" s="405" t="s">
        <v>57</v>
      </c>
      <c r="C415" s="405"/>
      <c r="D415" s="405"/>
      <c r="E415" s="405"/>
      <c r="F415" s="405"/>
      <c r="G415" s="405"/>
      <c r="H415" s="405"/>
    </row>
    <row r="416" spans="2:9" x14ac:dyDescent="0.25">
      <c r="B416" s="31"/>
    </row>
    <row r="417" spans="2:8" ht="30" x14ac:dyDescent="0.25">
      <c r="B417" s="371" t="s">
        <v>22</v>
      </c>
      <c r="C417" s="371" t="s">
        <v>33</v>
      </c>
      <c r="D417" s="372" t="s">
        <v>322</v>
      </c>
      <c r="E417" s="273" t="s">
        <v>58</v>
      </c>
      <c r="F417" s="273" t="s">
        <v>59</v>
      </c>
      <c r="G417" s="273" t="s">
        <v>60</v>
      </c>
      <c r="H417" s="373" t="s">
        <v>209</v>
      </c>
    </row>
    <row r="418" spans="2:8" x14ac:dyDescent="0.25">
      <c r="B418" s="162" t="s">
        <v>238</v>
      </c>
      <c r="C418" s="162" t="s">
        <v>239</v>
      </c>
      <c r="D418" s="162" t="s">
        <v>240</v>
      </c>
      <c r="E418" s="162" t="s">
        <v>241</v>
      </c>
      <c r="F418" s="162" t="s">
        <v>242</v>
      </c>
      <c r="G418" s="162" t="s">
        <v>288</v>
      </c>
      <c r="H418" s="162" t="s">
        <v>303</v>
      </c>
    </row>
    <row r="419" spans="2:8" x14ac:dyDescent="0.25">
      <c r="B419" s="75">
        <v>1</v>
      </c>
      <c r="C419" s="92" t="s">
        <v>155</v>
      </c>
      <c r="D419" s="143">
        <v>148.665156</v>
      </c>
      <c r="E419" s="163">
        <v>100.3302</v>
      </c>
      <c r="F419" s="164">
        <v>100.3302</v>
      </c>
      <c r="G419" s="143">
        <v>0</v>
      </c>
      <c r="H419" s="73">
        <v>1</v>
      </c>
    </row>
    <row r="420" spans="2:8" ht="15" customHeight="1" x14ac:dyDescent="0.25">
      <c r="B420" s="75">
        <v>2</v>
      </c>
      <c r="C420" s="92" t="s">
        <v>132</v>
      </c>
      <c r="D420" s="143">
        <v>386.86795799999999</v>
      </c>
      <c r="E420" s="163">
        <v>285.74004000000002</v>
      </c>
      <c r="F420" s="164">
        <v>285.74004000000002</v>
      </c>
      <c r="G420" s="143">
        <v>0</v>
      </c>
      <c r="H420" s="73">
        <v>1</v>
      </c>
    </row>
    <row r="421" spans="2:8" ht="15" customHeight="1" x14ac:dyDescent="0.25">
      <c r="B421" s="75">
        <v>3</v>
      </c>
      <c r="C421" s="92" t="s">
        <v>133</v>
      </c>
      <c r="D421" s="143">
        <v>405.21674999999993</v>
      </c>
      <c r="E421" s="163">
        <v>285.34700999999995</v>
      </c>
      <c r="F421" s="164">
        <v>285.34700999999995</v>
      </c>
      <c r="G421" s="143">
        <v>0</v>
      </c>
      <c r="H421" s="73">
        <v>1</v>
      </c>
    </row>
    <row r="422" spans="2:8" ht="15" customHeight="1" x14ac:dyDescent="0.25">
      <c r="B422" s="75">
        <v>4</v>
      </c>
      <c r="C422" s="92" t="s">
        <v>134</v>
      </c>
      <c r="D422" s="143">
        <v>475.14294000000007</v>
      </c>
      <c r="E422" s="163">
        <v>362.49779999999998</v>
      </c>
      <c r="F422" s="164">
        <v>362.49779999999998</v>
      </c>
      <c r="G422" s="143">
        <v>0</v>
      </c>
      <c r="H422" s="73">
        <v>1</v>
      </c>
    </row>
    <row r="423" spans="2:8" ht="15" customHeight="1" x14ac:dyDescent="0.25">
      <c r="B423" s="75">
        <v>5</v>
      </c>
      <c r="C423" s="92" t="s">
        <v>135</v>
      </c>
      <c r="D423" s="143">
        <v>333.38320199999998</v>
      </c>
      <c r="E423" s="163">
        <v>191.38914000000003</v>
      </c>
      <c r="F423" s="164">
        <v>191.38914000000003</v>
      </c>
      <c r="G423" s="143">
        <v>0</v>
      </c>
      <c r="H423" s="73">
        <v>1</v>
      </c>
    </row>
    <row r="424" spans="2:8" ht="15" customHeight="1" x14ac:dyDescent="0.25">
      <c r="B424" s="75">
        <v>6</v>
      </c>
      <c r="C424" s="92" t="s">
        <v>136</v>
      </c>
      <c r="D424" s="143">
        <v>225.55634399999994</v>
      </c>
      <c r="E424" s="163">
        <v>113.7522</v>
      </c>
      <c r="F424" s="164">
        <v>113.7522</v>
      </c>
      <c r="G424" s="143">
        <v>0</v>
      </c>
      <c r="H424" s="73">
        <v>1</v>
      </c>
    </row>
    <row r="425" spans="2:8" ht="15" customHeight="1" x14ac:dyDescent="0.25">
      <c r="B425" s="75">
        <v>7</v>
      </c>
      <c r="C425" s="92" t="s">
        <v>137</v>
      </c>
      <c r="D425" s="143">
        <v>345.95861400000007</v>
      </c>
      <c r="E425" s="163">
        <v>221.31187890000001</v>
      </c>
      <c r="F425" s="164">
        <v>221.31187890000001</v>
      </c>
      <c r="G425" s="143">
        <v>0</v>
      </c>
      <c r="H425" s="73">
        <v>1</v>
      </c>
    </row>
    <row r="426" spans="2:8" ht="15" customHeight="1" x14ac:dyDescent="0.25">
      <c r="B426" s="75">
        <v>8</v>
      </c>
      <c r="C426" s="92" t="s">
        <v>138</v>
      </c>
      <c r="D426" s="143">
        <v>71.921585999999991</v>
      </c>
      <c r="E426" s="163">
        <v>34.462800000000001</v>
      </c>
      <c r="F426" s="164">
        <v>34.462800000000001</v>
      </c>
      <c r="G426" s="143">
        <v>0</v>
      </c>
      <c r="H426" s="73">
        <v>1</v>
      </c>
    </row>
    <row r="427" spans="2:8" ht="15" customHeight="1" x14ac:dyDescent="0.25">
      <c r="B427" s="75">
        <v>9</v>
      </c>
      <c r="C427" s="92" t="s">
        <v>139</v>
      </c>
      <c r="D427" s="143">
        <v>380.69283000000001</v>
      </c>
      <c r="E427" s="163">
        <v>304.70400000000006</v>
      </c>
      <c r="F427" s="164">
        <v>304.70400000000006</v>
      </c>
      <c r="G427" s="143">
        <v>0</v>
      </c>
      <c r="H427" s="73">
        <v>1</v>
      </c>
    </row>
    <row r="428" spans="2:8" ht="15" customHeight="1" x14ac:dyDescent="0.25">
      <c r="B428" s="75">
        <v>10</v>
      </c>
      <c r="C428" s="92" t="s">
        <v>140</v>
      </c>
      <c r="D428" s="143">
        <v>369.47969699999993</v>
      </c>
      <c r="E428" s="163">
        <v>249.73365000000001</v>
      </c>
      <c r="F428" s="164">
        <v>249.73365000000001</v>
      </c>
      <c r="G428" s="143">
        <v>0</v>
      </c>
      <c r="H428" s="73">
        <v>1</v>
      </c>
    </row>
    <row r="429" spans="2:8" ht="15" customHeight="1" x14ac:dyDescent="0.25">
      <c r="B429" s="75">
        <v>11</v>
      </c>
      <c r="C429" s="92" t="s">
        <v>141</v>
      </c>
      <c r="D429" s="143">
        <v>227.42766600000002</v>
      </c>
      <c r="E429" s="163">
        <v>137.13735599999998</v>
      </c>
      <c r="F429" s="164">
        <v>137.13735599999998</v>
      </c>
      <c r="G429" s="143">
        <v>0</v>
      </c>
      <c r="H429" s="73">
        <v>1</v>
      </c>
    </row>
    <row r="430" spans="2:8" ht="15" customHeight="1" x14ac:dyDescent="0.25">
      <c r="B430" s="75">
        <v>12</v>
      </c>
      <c r="C430" s="92" t="s">
        <v>142</v>
      </c>
      <c r="D430" s="143">
        <v>193.32643199999998</v>
      </c>
      <c r="E430" s="163">
        <v>95.819100000000006</v>
      </c>
      <c r="F430" s="164">
        <v>95.819100000000006</v>
      </c>
      <c r="G430" s="143">
        <v>0</v>
      </c>
      <c r="H430" s="73">
        <v>1</v>
      </c>
    </row>
    <row r="431" spans="2:8" ht="15" customHeight="1" x14ac:dyDescent="0.25">
      <c r="B431" s="75">
        <v>13</v>
      </c>
      <c r="C431" s="92" t="s">
        <v>143</v>
      </c>
      <c r="D431" s="143">
        <v>567.55186800000001</v>
      </c>
      <c r="E431" s="163">
        <v>350.14679999999993</v>
      </c>
      <c r="F431" s="164">
        <v>350.14679999999993</v>
      </c>
      <c r="G431" s="143">
        <v>0</v>
      </c>
      <c r="H431" s="73">
        <v>1</v>
      </c>
    </row>
    <row r="432" spans="2:8" ht="15" customHeight="1" x14ac:dyDescent="0.25">
      <c r="B432" s="75">
        <v>14</v>
      </c>
      <c r="C432" s="92" t="s">
        <v>144</v>
      </c>
      <c r="D432" s="143">
        <v>906.0611399999998</v>
      </c>
      <c r="E432" s="163">
        <v>564.00149999999996</v>
      </c>
      <c r="F432" s="164">
        <v>564.00149999999996</v>
      </c>
      <c r="G432" s="143">
        <v>0</v>
      </c>
      <c r="H432" s="73">
        <v>1</v>
      </c>
    </row>
    <row r="433" spans="2:8" ht="15" customHeight="1" x14ac:dyDescent="0.25">
      <c r="B433" s="75">
        <v>15</v>
      </c>
      <c r="C433" s="92" t="s">
        <v>145</v>
      </c>
      <c r="D433" s="143">
        <v>568.75645199999997</v>
      </c>
      <c r="E433" s="163">
        <v>369.93599999999998</v>
      </c>
      <c r="F433" s="164">
        <v>369.93599999999998</v>
      </c>
      <c r="G433" s="143">
        <v>0</v>
      </c>
      <c r="H433" s="73">
        <v>1</v>
      </c>
    </row>
    <row r="434" spans="2:8" ht="15" customHeight="1" x14ac:dyDescent="0.25">
      <c r="B434" s="75">
        <v>16</v>
      </c>
      <c r="C434" s="92" t="s">
        <v>146</v>
      </c>
      <c r="D434" s="143">
        <v>559.30937100000006</v>
      </c>
      <c r="E434" s="163">
        <v>481.1046</v>
      </c>
      <c r="F434" s="164">
        <v>481.1046</v>
      </c>
      <c r="G434" s="143">
        <v>0</v>
      </c>
      <c r="H434" s="73">
        <v>1</v>
      </c>
    </row>
    <row r="435" spans="2:8" ht="15" customHeight="1" x14ac:dyDescent="0.25">
      <c r="B435" s="75">
        <v>17</v>
      </c>
      <c r="C435" s="92" t="s">
        <v>147</v>
      </c>
      <c r="D435" s="143">
        <v>498.73429799999997</v>
      </c>
      <c r="E435" s="163">
        <v>345.02643</v>
      </c>
      <c r="F435" s="164">
        <v>345.02643</v>
      </c>
      <c r="G435" s="143">
        <v>0</v>
      </c>
      <c r="H435" s="73">
        <v>1</v>
      </c>
    </row>
    <row r="436" spans="2:8" ht="15" customHeight="1" x14ac:dyDescent="0.25">
      <c r="B436" s="75">
        <v>18</v>
      </c>
      <c r="C436" s="92" t="s">
        <v>148</v>
      </c>
      <c r="D436" s="143">
        <v>804.99436200000002</v>
      </c>
      <c r="E436" s="163">
        <v>393.14544480000006</v>
      </c>
      <c r="F436" s="164">
        <v>393.14544480000006</v>
      </c>
      <c r="G436" s="143">
        <v>0</v>
      </c>
      <c r="H436" s="73">
        <v>1</v>
      </c>
    </row>
    <row r="437" spans="2:8" ht="15" customHeight="1" x14ac:dyDescent="0.25">
      <c r="B437" s="75">
        <v>19</v>
      </c>
      <c r="C437" s="92" t="s">
        <v>149</v>
      </c>
      <c r="D437" s="143">
        <v>934.58016599999996</v>
      </c>
      <c r="E437" s="163">
        <v>604.98480000000006</v>
      </c>
      <c r="F437" s="164">
        <v>604.98480000000006</v>
      </c>
      <c r="G437" s="143">
        <v>0</v>
      </c>
      <c r="H437" s="73">
        <v>1</v>
      </c>
    </row>
    <row r="438" spans="2:8" ht="15" customHeight="1" x14ac:dyDescent="0.25">
      <c r="B438" s="75">
        <v>20</v>
      </c>
      <c r="C438" s="92" t="s">
        <v>150</v>
      </c>
      <c r="D438" s="143">
        <v>387.19904700000001</v>
      </c>
      <c r="E438" s="163">
        <v>256.66109999999998</v>
      </c>
      <c r="F438" s="164">
        <v>256.66109999999998</v>
      </c>
      <c r="G438" s="143">
        <v>0</v>
      </c>
      <c r="H438" s="73">
        <v>1</v>
      </c>
    </row>
    <row r="439" spans="2:8" ht="15" customHeight="1" x14ac:dyDescent="0.25">
      <c r="B439" s="75">
        <v>21</v>
      </c>
      <c r="C439" s="74" t="s">
        <v>151</v>
      </c>
      <c r="D439" s="143">
        <v>75.352961999999977</v>
      </c>
      <c r="E439" s="165">
        <v>17.363099999999999</v>
      </c>
      <c r="F439" s="165">
        <v>17.363099999999999</v>
      </c>
      <c r="G439" s="143">
        <v>0</v>
      </c>
      <c r="H439" s="73">
        <v>1</v>
      </c>
    </row>
    <row r="440" spans="2:8" ht="15" customHeight="1" x14ac:dyDescent="0.25">
      <c r="B440" s="69">
        <v>22</v>
      </c>
      <c r="C440" s="74" t="s">
        <v>291</v>
      </c>
      <c r="D440" s="143">
        <v>230.28255756000001</v>
      </c>
      <c r="E440" s="165">
        <v>152.87459999999999</v>
      </c>
      <c r="F440" s="165">
        <v>152.87459999999999</v>
      </c>
      <c r="G440" s="143">
        <v>0</v>
      </c>
      <c r="H440" s="73">
        <v>1</v>
      </c>
    </row>
    <row r="441" spans="2:8" ht="15" customHeight="1" x14ac:dyDescent="0.25">
      <c r="B441" s="69">
        <v>23</v>
      </c>
      <c r="C441" s="74" t="s">
        <v>290</v>
      </c>
      <c r="D441" s="143">
        <v>140.82318599999999</v>
      </c>
      <c r="E441" s="165">
        <v>88.838099999999997</v>
      </c>
      <c r="F441" s="165">
        <v>88.838099999999997</v>
      </c>
      <c r="G441" s="143">
        <v>0</v>
      </c>
      <c r="H441" s="73">
        <v>1</v>
      </c>
    </row>
    <row r="442" spans="2:8" ht="15" customHeight="1" x14ac:dyDescent="0.25">
      <c r="B442" s="75">
        <v>24</v>
      </c>
      <c r="C442" s="74" t="s">
        <v>289</v>
      </c>
      <c r="D442" s="143">
        <v>0</v>
      </c>
      <c r="E442" s="165">
        <v>0</v>
      </c>
      <c r="F442" s="165">
        <v>0</v>
      </c>
      <c r="G442" s="143">
        <v>0</v>
      </c>
      <c r="H442" s="73" t="e">
        <v>#DIV/0!</v>
      </c>
    </row>
    <row r="443" spans="2:8" ht="15" customHeight="1" x14ac:dyDescent="0.25">
      <c r="B443" s="101"/>
      <c r="C443" s="101" t="s">
        <v>29</v>
      </c>
      <c r="D443" s="150">
        <v>9237.2845845599968</v>
      </c>
      <c r="E443" s="150">
        <v>6006.3076497000011</v>
      </c>
      <c r="F443" s="150">
        <v>6006.3076497000011</v>
      </c>
      <c r="G443" s="143">
        <v>0</v>
      </c>
      <c r="H443" s="73">
        <v>1</v>
      </c>
    </row>
    <row r="444" spans="2:8" x14ac:dyDescent="0.25">
      <c r="B444" s="166"/>
    </row>
    <row r="445" spans="2:8" x14ac:dyDescent="0.25">
      <c r="B445" s="440" t="s">
        <v>304</v>
      </c>
      <c r="C445" s="440"/>
      <c r="D445" s="440"/>
      <c r="E445" s="440"/>
      <c r="F445" s="440"/>
    </row>
    <row r="446" spans="2:8" ht="15" customHeight="1" x14ac:dyDescent="0.25">
      <c r="B446" s="439" t="s">
        <v>61</v>
      </c>
      <c r="C446" s="439"/>
      <c r="D446" s="439"/>
      <c r="E446" s="439"/>
      <c r="F446" s="439"/>
      <c r="G446" s="110"/>
    </row>
    <row r="447" spans="2:8" x14ac:dyDescent="0.25">
      <c r="B447" s="110"/>
      <c r="C447" s="110"/>
      <c r="D447" s="110"/>
      <c r="E447" s="110"/>
      <c r="F447" s="111"/>
      <c r="G447" s="110"/>
    </row>
    <row r="448" spans="2:8" ht="33" customHeight="1" x14ac:dyDescent="0.25">
      <c r="B448" s="414" t="s">
        <v>246</v>
      </c>
      <c r="C448" s="414"/>
      <c r="D448" s="414"/>
      <c r="E448" s="414"/>
      <c r="F448" s="414"/>
      <c r="G448" s="96"/>
      <c r="H448" s="96"/>
    </row>
    <row r="449" spans="2:9" ht="33.75" customHeight="1" x14ac:dyDescent="0.25">
      <c r="B449" s="113" t="s">
        <v>40</v>
      </c>
      <c r="C449" s="113" t="s">
        <v>41</v>
      </c>
      <c r="D449" s="115" t="s">
        <v>247</v>
      </c>
      <c r="E449" s="115" t="s">
        <v>248</v>
      </c>
      <c r="F449" s="299" t="s">
        <v>249</v>
      </c>
      <c r="G449" s="116"/>
      <c r="H449" s="117"/>
    </row>
    <row r="450" spans="2:9" ht="14.25" customHeight="1" x14ac:dyDescent="0.25">
      <c r="B450" s="118" t="s">
        <v>238</v>
      </c>
      <c r="C450" s="118" t="s">
        <v>239</v>
      </c>
      <c r="D450" s="118" t="s">
        <v>240</v>
      </c>
      <c r="E450" s="118" t="s">
        <v>241</v>
      </c>
      <c r="F450" s="118" t="s">
        <v>242</v>
      </c>
      <c r="G450" s="116"/>
      <c r="H450" s="117"/>
    </row>
    <row r="451" spans="2:9" ht="14.25" customHeight="1" x14ac:dyDescent="0.25">
      <c r="B451" s="75">
        <v>1</v>
      </c>
      <c r="C451" s="74" t="s">
        <v>151</v>
      </c>
      <c r="D451" s="144">
        <v>1447.2406338000001</v>
      </c>
      <c r="E451" s="167">
        <v>630.03485490825892</v>
      </c>
      <c r="F451" s="168">
        <v>0.43533524432214493</v>
      </c>
      <c r="G451" s="26" t="str">
        <f>C451&amp;" ("&amp;ROUND(F451*100,0)&amp;"% )"</f>
        <v>Siliguri (44% )</v>
      </c>
      <c r="H451" s="170"/>
      <c r="I451" s="171"/>
    </row>
    <row r="452" spans="2:9" x14ac:dyDescent="0.25">
      <c r="B452" s="75">
        <v>2</v>
      </c>
      <c r="C452" s="92" t="s">
        <v>138</v>
      </c>
      <c r="D452" s="167">
        <v>989.02405600000009</v>
      </c>
      <c r="E452" s="167">
        <v>343.81140614533433</v>
      </c>
      <c r="F452" s="168">
        <v>0.34762693997135119</v>
      </c>
      <c r="G452" s="26" t="str">
        <f t="shared" ref="G452:G462" si="3">C452&amp;" ("&amp;ROUND(F452*100,0)&amp;"% )"</f>
        <v>GTA (35% )</v>
      </c>
      <c r="H452" s="170"/>
      <c r="I452" s="171"/>
    </row>
    <row r="453" spans="2:9" x14ac:dyDescent="0.25">
      <c r="B453" s="75">
        <v>3</v>
      </c>
      <c r="C453" s="92" t="s">
        <v>145</v>
      </c>
      <c r="D453" s="167">
        <v>8236.1332308000001</v>
      </c>
      <c r="E453" s="167">
        <v>2664.3637415037001</v>
      </c>
      <c r="F453" s="168">
        <v>0.32349692104785227</v>
      </c>
      <c r="G453" s="26" t="str">
        <f t="shared" si="3"/>
        <v>E/Medinipur (32% )</v>
      </c>
      <c r="H453" s="170"/>
      <c r="I453" s="171"/>
    </row>
    <row r="454" spans="2:9" x14ac:dyDescent="0.25">
      <c r="B454" s="75">
        <v>4</v>
      </c>
      <c r="C454" s="92" t="s">
        <v>135</v>
      </c>
      <c r="D454" s="167">
        <v>4932.9779758000004</v>
      </c>
      <c r="E454" s="167">
        <v>1413.6899739669002</v>
      </c>
      <c r="F454" s="168">
        <v>0.2865794213763212</v>
      </c>
      <c r="G454" s="26" t="str">
        <f t="shared" si="3"/>
        <v>Cooch Behar (29% )</v>
      </c>
      <c r="H454" s="170"/>
      <c r="I454" s="171"/>
    </row>
    <row r="455" spans="2:9" x14ac:dyDescent="0.25">
      <c r="B455" s="75">
        <v>5</v>
      </c>
      <c r="C455" s="92" t="s">
        <v>155</v>
      </c>
      <c r="D455" s="167">
        <v>2223.4787694000001</v>
      </c>
      <c r="E455" s="167">
        <v>589.14522138939992</v>
      </c>
      <c r="F455" s="168">
        <v>0.26496552586754818</v>
      </c>
      <c r="G455" s="26" t="str">
        <f t="shared" si="3"/>
        <v>Alipurduar (26% )</v>
      </c>
      <c r="H455" s="170"/>
      <c r="I455" s="171"/>
    </row>
    <row r="456" spans="2:9" x14ac:dyDescent="0.25">
      <c r="B456" s="75">
        <v>6</v>
      </c>
      <c r="C456" s="92" t="s">
        <v>133</v>
      </c>
      <c r="D456" s="167">
        <v>5855.992671</v>
      </c>
      <c r="E456" s="167">
        <v>1376.7999999999997</v>
      </c>
      <c r="F456" s="168">
        <v>0.23510958386580258</v>
      </c>
      <c r="G456" s="26" t="str">
        <f t="shared" si="3"/>
        <v>Birbhum (24% )</v>
      </c>
      <c r="H456" s="170"/>
      <c r="I456" s="171"/>
    </row>
    <row r="457" spans="2:9" x14ac:dyDescent="0.25">
      <c r="B457" s="75">
        <v>7</v>
      </c>
      <c r="C457" s="92" t="s">
        <v>144</v>
      </c>
      <c r="D457" s="167">
        <v>13148.017091000002</v>
      </c>
      <c r="E457" s="167">
        <v>2787.4925151342982</v>
      </c>
      <c r="F457" s="168">
        <v>0.21200858622570359</v>
      </c>
      <c r="G457" s="26" t="str">
        <f t="shared" si="3"/>
        <v>Murshidabad (21% )</v>
      </c>
      <c r="H457" s="170"/>
      <c r="I457" s="171"/>
    </row>
    <row r="458" spans="2:9" x14ac:dyDescent="0.25">
      <c r="B458" s="75">
        <v>8</v>
      </c>
      <c r="C458" s="92" t="s">
        <v>136</v>
      </c>
      <c r="D458" s="167">
        <v>3105.9294466000001</v>
      </c>
      <c r="E458" s="167">
        <v>584.642820752327</v>
      </c>
      <c r="F458" s="168">
        <v>0.18823441768528387</v>
      </c>
      <c r="G458" s="26" t="str">
        <f t="shared" si="3"/>
        <v>D/Dinajpur (19% )</v>
      </c>
      <c r="H458" s="170"/>
      <c r="I458" s="171"/>
    </row>
    <row r="459" spans="2:9" x14ac:dyDescent="0.25">
      <c r="B459" s="75">
        <v>9</v>
      </c>
      <c r="C459" s="92" t="s">
        <v>132</v>
      </c>
      <c r="D459" s="167">
        <v>5702.7030002000001</v>
      </c>
      <c r="E459" s="167">
        <v>1070.0890537562343</v>
      </c>
      <c r="F459" s="168">
        <v>0.18764593802600366</v>
      </c>
      <c r="G459" s="26" t="str">
        <f t="shared" si="3"/>
        <v>Bankura (19% )</v>
      </c>
      <c r="H459" s="170"/>
      <c r="I459" s="171"/>
    </row>
    <row r="460" spans="2:9" x14ac:dyDescent="0.25">
      <c r="B460" s="75">
        <v>10</v>
      </c>
      <c r="C460" s="92" t="s">
        <v>139</v>
      </c>
      <c r="D460" s="167">
        <v>6545.388277</v>
      </c>
      <c r="E460" s="167">
        <v>1196.7178891174749</v>
      </c>
      <c r="F460" s="168">
        <v>0.18283375079865791</v>
      </c>
      <c r="G460" s="26" t="str">
        <f t="shared" si="3"/>
        <v>Hooghly (18% )</v>
      </c>
      <c r="H460" s="170"/>
      <c r="I460" s="171"/>
    </row>
    <row r="461" spans="2:9" x14ac:dyDescent="0.25">
      <c r="B461" s="75">
        <v>11</v>
      </c>
      <c r="C461" s="92" t="s">
        <v>150</v>
      </c>
      <c r="D461" s="167">
        <v>5352.5471318</v>
      </c>
      <c r="E461" s="167">
        <v>936.15890561827416</v>
      </c>
      <c r="F461" s="168">
        <v>0.17489970336860064</v>
      </c>
      <c r="G461" s="26" t="str">
        <f t="shared" si="3"/>
        <v>Purulia (17% )</v>
      </c>
      <c r="H461" s="170"/>
      <c r="I461" s="171"/>
    </row>
    <row r="462" spans="2:9" x14ac:dyDescent="0.25">
      <c r="B462" s="75">
        <v>12</v>
      </c>
      <c r="C462" s="92" t="s">
        <v>146</v>
      </c>
      <c r="D462" s="167">
        <v>7691.4086103999998</v>
      </c>
      <c r="E462" s="167">
        <v>1316.5494350716447</v>
      </c>
      <c r="F462" s="168">
        <v>0.17117143318734385</v>
      </c>
      <c r="G462" s="26" t="str">
        <f t="shared" si="3"/>
        <v>W/Medinipur (17% )</v>
      </c>
      <c r="H462" s="170"/>
      <c r="I462" s="171"/>
    </row>
    <row r="463" spans="2:9" x14ac:dyDescent="0.25">
      <c r="B463" s="75">
        <v>13</v>
      </c>
      <c r="C463" s="92" t="s">
        <v>141</v>
      </c>
      <c r="D463" s="167">
        <v>3275.5950503999998</v>
      </c>
      <c r="E463" s="167">
        <v>496.38938402239984</v>
      </c>
      <c r="F463" s="168">
        <v>0.15154174322060451</v>
      </c>
      <c r="G463" s="169"/>
      <c r="H463" s="170"/>
      <c r="I463" s="171"/>
    </row>
    <row r="464" spans="2:9" x14ac:dyDescent="0.25">
      <c r="B464" s="75">
        <v>14</v>
      </c>
      <c r="C464" s="92" t="s">
        <v>149</v>
      </c>
      <c r="D464" s="167">
        <v>13357.4250524</v>
      </c>
      <c r="E464" s="167">
        <v>1722.0987851825707</v>
      </c>
      <c r="F464" s="168">
        <v>0.12892445800196739</v>
      </c>
      <c r="G464" s="169"/>
      <c r="H464" s="170"/>
      <c r="I464" s="171"/>
    </row>
    <row r="465" spans="2:10" x14ac:dyDescent="0.25">
      <c r="B465" s="75">
        <v>15</v>
      </c>
      <c r="C465" s="92" t="s">
        <v>147</v>
      </c>
      <c r="D465" s="167">
        <v>7571.7079991999999</v>
      </c>
      <c r="E465" s="167">
        <v>843.38022363003665</v>
      </c>
      <c r="F465" s="168">
        <v>0.11138573010464023</v>
      </c>
      <c r="G465" s="169"/>
      <c r="H465" s="170"/>
      <c r="I465" s="171"/>
    </row>
    <row r="466" spans="2:10" x14ac:dyDescent="0.25">
      <c r="B466" s="75">
        <v>16</v>
      </c>
      <c r="C466" s="92" t="s">
        <v>142</v>
      </c>
      <c r="D466" s="167">
        <v>3577.3252438</v>
      </c>
      <c r="E466" s="167">
        <v>352.06550196043986</v>
      </c>
      <c r="F466" s="168">
        <v>9.8415849263529545E-2</v>
      </c>
      <c r="G466" s="169"/>
      <c r="H466" s="170"/>
      <c r="I466" s="171"/>
    </row>
    <row r="467" spans="2:10" x14ac:dyDescent="0.25">
      <c r="B467" s="75">
        <v>17</v>
      </c>
      <c r="C467" s="92" t="s">
        <v>137</v>
      </c>
      <c r="D467" s="167">
        <v>6022.6082006000006</v>
      </c>
      <c r="E467" s="167">
        <v>528.20395914858034</v>
      </c>
      <c r="F467" s="168">
        <v>8.7703523383101389E-2</v>
      </c>
      <c r="G467" s="169"/>
      <c r="H467" s="170"/>
      <c r="I467" s="171"/>
    </row>
    <row r="468" spans="2:10" x14ac:dyDescent="0.25">
      <c r="B468" s="75">
        <v>18</v>
      </c>
      <c r="C468" s="92" t="s">
        <v>134</v>
      </c>
      <c r="D468" s="167">
        <v>6700.6119799999997</v>
      </c>
      <c r="E468" s="167">
        <v>428.44751410696995</v>
      </c>
      <c r="F468" s="168">
        <v>6.3941549724980493E-2</v>
      </c>
      <c r="G468" s="169"/>
      <c r="H468" s="170"/>
      <c r="I468" s="171"/>
    </row>
    <row r="469" spans="2:10" x14ac:dyDescent="0.25">
      <c r="B469" s="75">
        <v>19</v>
      </c>
      <c r="C469" s="92" t="s">
        <v>140</v>
      </c>
      <c r="D469" s="167">
        <v>5870.7429368000003</v>
      </c>
      <c r="E469" s="167">
        <v>221.85939158672352</v>
      </c>
      <c r="F469" s="168">
        <v>3.7790684071010217E-2</v>
      </c>
      <c r="G469" s="169"/>
      <c r="H469" s="170"/>
      <c r="I469" s="171"/>
    </row>
    <row r="470" spans="2:10" x14ac:dyDescent="0.25">
      <c r="B470" s="75">
        <v>20</v>
      </c>
      <c r="C470" s="92" t="s">
        <v>143</v>
      </c>
      <c r="D470" s="167">
        <v>7987.5820842000012</v>
      </c>
      <c r="E470" s="167">
        <v>160.58082877710103</v>
      </c>
      <c r="F470" s="168">
        <v>2.0103809523878472E-2</v>
      </c>
      <c r="G470" s="169"/>
      <c r="H470" s="170"/>
      <c r="I470" s="171"/>
    </row>
    <row r="471" spans="2:10" x14ac:dyDescent="0.25">
      <c r="B471" s="75">
        <v>21</v>
      </c>
      <c r="C471" s="92" t="s">
        <v>148</v>
      </c>
      <c r="D471" s="167">
        <v>11741.391921800001</v>
      </c>
      <c r="E471" s="167">
        <v>223.65030757239856</v>
      </c>
      <c r="F471" s="172">
        <v>1.9048023357192568E-2</v>
      </c>
      <c r="G471" s="173"/>
      <c r="H471" s="174"/>
    </row>
    <row r="472" spans="2:10" x14ac:dyDescent="0.25">
      <c r="B472" s="69">
        <v>22</v>
      </c>
      <c r="C472" s="74" t="s">
        <v>291</v>
      </c>
      <c r="D472" s="144">
        <v>3166.7117948000005</v>
      </c>
      <c r="E472" s="167">
        <v>0</v>
      </c>
      <c r="F472" s="172">
        <v>0</v>
      </c>
      <c r="G472" s="173"/>
      <c r="H472" s="174"/>
    </row>
    <row r="473" spans="2:10" x14ac:dyDescent="0.25">
      <c r="B473" s="69">
        <v>23</v>
      </c>
      <c r="C473" s="74" t="s">
        <v>290</v>
      </c>
      <c r="D473" s="144">
        <v>1936.5352654000001</v>
      </c>
      <c r="E473" s="167">
        <v>0</v>
      </c>
      <c r="F473" s="172">
        <v>0</v>
      </c>
      <c r="G473" s="173"/>
      <c r="H473" s="174"/>
    </row>
    <row r="474" spans="2:10" x14ac:dyDescent="0.25">
      <c r="B474" s="75">
        <v>24</v>
      </c>
      <c r="C474" s="74" t="s">
        <v>289</v>
      </c>
      <c r="D474" s="144">
        <v>0</v>
      </c>
      <c r="E474" s="167">
        <v>0</v>
      </c>
      <c r="F474" s="172" t="e">
        <v>#DIV/0!</v>
      </c>
      <c r="G474" s="173"/>
      <c r="H474" s="174"/>
    </row>
    <row r="475" spans="2:10" x14ac:dyDescent="0.25">
      <c r="B475" s="175"/>
      <c r="C475" s="176" t="s">
        <v>29</v>
      </c>
      <c r="D475" s="177">
        <v>136439.0784232</v>
      </c>
      <c r="E475" s="177">
        <v>19886.171713351065</v>
      </c>
      <c r="F475" s="178">
        <v>0.14575129019612049</v>
      </c>
      <c r="G475" s="140"/>
      <c r="H475" s="173"/>
    </row>
    <row r="476" spans="2:10" x14ac:dyDescent="0.25">
      <c r="B476" s="179"/>
      <c r="C476" s="213"/>
      <c r="D476" s="138"/>
      <c r="E476" s="181"/>
      <c r="F476" s="182"/>
      <c r="G476" s="140"/>
      <c r="H476" s="173"/>
    </row>
    <row r="477" spans="2:10" x14ac:dyDescent="0.25">
      <c r="B477" s="415" t="s">
        <v>250</v>
      </c>
      <c r="C477" s="415"/>
      <c r="D477" s="415"/>
      <c r="E477" s="415"/>
      <c r="F477" s="415"/>
      <c r="G477" s="96"/>
      <c r="H477" s="173"/>
    </row>
    <row r="478" spans="2:10" x14ac:dyDescent="0.25">
      <c r="B478" s="96"/>
      <c r="C478" s="96"/>
      <c r="D478" s="96"/>
      <c r="E478" s="96"/>
      <c r="F478" s="96" t="s">
        <v>62</v>
      </c>
    </row>
    <row r="479" spans="2:10" ht="33.75" customHeight="1" x14ac:dyDescent="0.25">
      <c r="B479" s="113" t="s">
        <v>40</v>
      </c>
      <c r="C479" s="113" t="s">
        <v>41</v>
      </c>
      <c r="D479" s="115" t="s">
        <v>247</v>
      </c>
      <c r="E479" s="299" t="s">
        <v>251</v>
      </c>
      <c r="F479" s="299" t="s">
        <v>237</v>
      </c>
      <c r="G479" s="116"/>
      <c r="H479" s="117"/>
    </row>
    <row r="480" spans="2:10" ht="14.25" customHeight="1" x14ac:dyDescent="0.25">
      <c r="B480" s="113">
        <v>1</v>
      </c>
      <c r="C480" s="113">
        <v>2</v>
      </c>
      <c r="D480" s="299">
        <v>3</v>
      </c>
      <c r="E480" s="299">
        <v>4</v>
      </c>
      <c r="F480" s="299">
        <v>5</v>
      </c>
      <c r="G480" s="116"/>
      <c r="H480" s="117">
        <v>67311.604821999994</v>
      </c>
      <c r="I480" s="26">
        <v>68525.367077999996</v>
      </c>
      <c r="J480" s="26">
        <v>135836.9719</v>
      </c>
    </row>
    <row r="481" spans="2:8" x14ac:dyDescent="0.25">
      <c r="B481" s="75">
        <v>1</v>
      </c>
      <c r="C481" s="92" t="s">
        <v>141</v>
      </c>
      <c r="D481" s="167">
        <v>3275.5950503999998</v>
      </c>
      <c r="E481" s="165">
        <v>833.15336882233339</v>
      </c>
      <c r="F481" s="183">
        <v>0.25435176082604982</v>
      </c>
      <c r="G481" s="26" t="str">
        <f>C481&amp;" ("&amp;ROUND(F481*100,0)&amp;"% )"</f>
        <v>Jalpaiguri (25% )</v>
      </c>
      <c r="H481" s="174"/>
    </row>
    <row r="482" spans="2:8" x14ac:dyDescent="0.25">
      <c r="B482" s="75">
        <v>2</v>
      </c>
      <c r="C482" s="92" t="s">
        <v>138</v>
      </c>
      <c r="D482" s="167">
        <v>989.02405600000009</v>
      </c>
      <c r="E482" s="165">
        <v>249.14038297075905</v>
      </c>
      <c r="F482" s="183">
        <v>0.2519052812308531</v>
      </c>
      <c r="G482" s="26" t="str">
        <f t="shared" ref="G482:G492" si="4">C482&amp;" ("&amp;ROUND(F482*100,0)&amp;"% )"</f>
        <v>GTA (25% )</v>
      </c>
      <c r="H482" s="174"/>
    </row>
    <row r="483" spans="2:8" x14ac:dyDescent="0.25">
      <c r="B483" s="75">
        <v>3</v>
      </c>
      <c r="C483" s="92" t="s">
        <v>148</v>
      </c>
      <c r="D483" s="167">
        <v>11741.391921800001</v>
      </c>
      <c r="E483" s="165">
        <v>2894.2657432833503</v>
      </c>
      <c r="F483" s="183">
        <v>0.24650107607000382</v>
      </c>
      <c r="G483" s="26" t="str">
        <f t="shared" si="4"/>
        <v>N/24 Pgs. (25% )</v>
      </c>
      <c r="H483" s="174"/>
    </row>
    <row r="484" spans="2:8" x14ac:dyDescent="0.25">
      <c r="B484" s="75">
        <v>4</v>
      </c>
      <c r="C484" s="92" t="s">
        <v>136</v>
      </c>
      <c r="D484" s="167">
        <v>3105.9294466000001</v>
      </c>
      <c r="E484" s="165">
        <v>762.60898089698185</v>
      </c>
      <c r="F484" s="183">
        <v>0.24553325953098995</v>
      </c>
      <c r="G484" s="26" t="str">
        <f t="shared" si="4"/>
        <v>D/Dinajpur (25% )</v>
      </c>
      <c r="H484" s="174"/>
    </row>
    <row r="485" spans="2:8" x14ac:dyDescent="0.25">
      <c r="B485" s="75">
        <v>5</v>
      </c>
      <c r="C485" s="92" t="s">
        <v>155</v>
      </c>
      <c r="D485" s="167">
        <v>2223.4787694000001</v>
      </c>
      <c r="E485" s="165">
        <v>517.78918330923307</v>
      </c>
      <c r="F485" s="183">
        <v>0.23287345507191737</v>
      </c>
      <c r="G485" s="26" t="str">
        <f t="shared" si="4"/>
        <v>Alipurduar (23% )</v>
      </c>
      <c r="H485" s="174"/>
    </row>
    <row r="486" spans="2:8" x14ac:dyDescent="0.25">
      <c r="B486" s="75">
        <v>6</v>
      </c>
      <c r="C486" s="92" t="s">
        <v>149</v>
      </c>
      <c r="D486" s="167">
        <v>13357.4250524</v>
      </c>
      <c r="E486" s="165">
        <v>2938.7302819020183</v>
      </c>
      <c r="F486" s="183">
        <v>0.22000724468777769</v>
      </c>
      <c r="G486" s="26" t="str">
        <f t="shared" si="4"/>
        <v>S/24 Pgs. (22% )</v>
      </c>
      <c r="H486" s="174"/>
    </row>
    <row r="487" spans="2:8" x14ac:dyDescent="0.25">
      <c r="B487" s="75">
        <v>7</v>
      </c>
      <c r="C487" s="92" t="s">
        <v>135</v>
      </c>
      <c r="D487" s="167">
        <v>4932.9779758000004</v>
      </c>
      <c r="E487" s="165">
        <v>1042.8053974639997</v>
      </c>
      <c r="F487" s="183">
        <v>0.21139469962763899</v>
      </c>
      <c r="G487" s="26" t="str">
        <f t="shared" si="4"/>
        <v>Cooch Behar (21% )</v>
      </c>
      <c r="H487" s="174"/>
    </row>
    <row r="488" spans="2:8" x14ac:dyDescent="0.25">
      <c r="B488" s="75">
        <v>8</v>
      </c>
      <c r="C488" s="92" t="s">
        <v>143</v>
      </c>
      <c r="D488" s="167">
        <v>7987.5820842000012</v>
      </c>
      <c r="E488" s="165">
        <v>1588.9689451247784</v>
      </c>
      <c r="F488" s="183">
        <v>0.19892990499188368</v>
      </c>
      <c r="G488" s="26" t="str">
        <f t="shared" si="4"/>
        <v>Malda (20% )</v>
      </c>
      <c r="H488" s="174"/>
    </row>
    <row r="489" spans="2:8" x14ac:dyDescent="0.25">
      <c r="B489" s="75">
        <v>9</v>
      </c>
      <c r="C489" s="74" t="s">
        <v>290</v>
      </c>
      <c r="D489" s="167">
        <v>1936.5352654000001</v>
      </c>
      <c r="E489" s="165">
        <v>361.70709429034645</v>
      </c>
      <c r="F489" s="183">
        <v>0.18678053570877481</v>
      </c>
      <c r="G489" s="26" t="str">
        <f t="shared" si="4"/>
        <v>Jhargram* (19% )</v>
      </c>
      <c r="H489" s="174" t="s">
        <v>15</v>
      </c>
    </row>
    <row r="490" spans="2:8" x14ac:dyDescent="0.25">
      <c r="B490" s="75">
        <v>10</v>
      </c>
      <c r="C490" s="92" t="s">
        <v>133</v>
      </c>
      <c r="D490" s="167">
        <v>5855.992671</v>
      </c>
      <c r="E490" s="165">
        <v>1076.6830470026671</v>
      </c>
      <c r="F490" s="183">
        <v>0.18386004004660186</v>
      </c>
      <c r="G490" s="26" t="str">
        <f t="shared" si="4"/>
        <v>Birbhum (18% )</v>
      </c>
      <c r="H490" s="174"/>
    </row>
    <row r="491" spans="2:8" x14ac:dyDescent="0.25">
      <c r="B491" s="75">
        <v>11</v>
      </c>
      <c r="C491" s="92" t="s">
        <v>142</v>
      </c>
      <c r="D491" s="167">
        <v>3577.3252438</v>
      </c>
      <c r="E491" s="165">
        <v>641.41191457081322</v>
      </c>
      <c r="F491" s="183">
        <v>0.1792993006946933</v>
      </c>
      <c r="G491" s="26" t="str">
        <f t="shared" si="4"/>
        <v>Kolkata (18% )</v>
      </c>
      <c r="H491" s="174"/>
    </row>
    <row r="492" spans="2:8" x14ac:dyDescent="0.25">
      <c r="B492" s="75">
        <v>12</v>
      </c>
      <c r="C492" s="92" t="s">
        <v>137</v>
      </c>
      <c r="D492" s="167">
        <v>6022.6082006000006</v>
      </c>
      <c r="E492" s="165">
        <v>1076.2714826832321</v>
      </c>
      <c r="F492" s="183">
        <v>0.17870521322904731</v>
      </c>
      <c r="G492" s="26" t="str">
        <f t="shared" si="4"/>
        <v>U/Dinajpur (18% )</v>
      </c>
      <c r="H492" s="174"/>
    </row>
    <row r="493" spans="2:8" x14ac:dyDescent="0.25">
      <c r="B493" s="75">
        <v>13</v>
      </c>
      <c r="C493" s="92" t="s">
        <v>134</v>
      </c>
      <c r="D493" s="167">
        <v>6700.6119799999997</v>
      </c>
      <c r="E493" s="165">
        <v>1177.8658826586857</v>
      </c>
      <c r="F493" s="183">
        <v>0.17578482177066546</v>
      </c>
      <c r="G493" s="173"/>
      <c r="H493" s="174"/>
    </row>
    <row r="494" spans="2:8" x14ac:dyDescent="0.25">
      <c r="B494" s="75">
        <v>14</v>
      </c>
      <c r="C494" s="74" t="s">
        <v>291</v>
      </c>
      <c r="D494" s="167">
        <v>3166.7117948000005</v>
      </c>
      <c r="E494" s="165">
        <v>503.58606231479996</v>
      </c>
      <c r="F494" s="183">
        <v>0.15902491131075755</v>
      </c>
      <c r="G494" s="173"/>
      <c r="H494" s="174"/>
    </row>
    <row r="495" spans="2:8" x14ac:dyDescent="0.25">
      <c r="B495" s="75">
        <v>15</v>
      </c>
      <c r="C495" s="92" t="s">
        <v>150</v>
      </c>
      <c r="D495" s="167">
        <v>5352.5471318</v>
      </c>
      <c r="E495" s="165">
        <v>841.90062939882125</v>
      </c>
      <c r="F495" s="183">
        <v>0.15728971808524733</v>
      </c>
      <c r="G495" s="173"/>
      <c r="H495" s="174"/>
    </row>
    <row r="496" spans="2:8" x14ac:dyDescent="0.25">
      <c r="B496" s="75">
        <v>16</v>
      </c>
      <c r="C496" s="92" t="s">
        <v>147</v>
      </c>
      <c r="D496" s="167">
        <v>7571.7079991999999</v>
      </c>
      <c r="E496" s="165">
        <v>1186.59488747762</v>
      </c>
      <c r="F496" s="183">
        <v>0.15671429585015578</v>
      </c>
      <c r="G496" s="173"/>
      <c r="H496" s="174"/>
    </row>
    <row r="497" spans="2:8" x14ac:dyDescent="0.25">
      <c r="B497" s="75">
        <v>17</v>
      </c>
      <c r="C497" s="92" t="s">
        <v>146</v>
      </c>
      <c r="D497" s="167">
        <v>7691.4086103999998</v>
      </c>
      <c r="E497" s="165">
        <v>1078.0157568723839</v>
      </c>
      <c r="F497" s="183">
        <v>0.14015843020155452</v>
      </c>
      <c r="G497" s="173"/>
      <c r="H497" s="174"/>
    </row>
    <row r="498" spans="2:8" x14ac:dyDescent="0.25">
      <c r="B498" s="75">
        <v>18</v>
      </c>
      <c r="C498" s="92" t="s">
        <v>132</v>
      </c>
      <c r="D498" s="167">
        <v>5702.7030002000001</v>
      </c>
      <c r="E498" s="165">
        <v>748.06879087692516</v>
      </c>
      <c r="F498" s="183">
        <v>0.13117793278918605</v>
      </c>
      <c r="G498" s="173"/>
      <c r="H498" s="174"/>
    </row>
    <row r="499" spans="2:8" x14ac:dyDescent="0.25">
      <c r="B499" s="75">
        <v>19</v>
      </c>
      <c r="C499" s="74" t="s">
        <v>151</v>
      </c>
      <c r="D499" s="167">
        <v>1447.2406338000001</v>
      </c>
      <c r="E499" s="165">
        <v>163.16034280967241</v>
      </c>
      <c r="F499" s="183">
        <v>0.11273891777158337</v>
      </c>
      <c r="G499" s="173"/>
      <c r="H499" s="174"/>
    </row>
    <row r="500" spans="2:8" x14ac:dyDescent="0.25">
      <c r="B500" s="75">
        <v>20</v>
      </c>
      <c r="C500" s="92" t="s">
        <v>145</v>
      </c>
      <c r="D500" s="167">
        <v>8236.1332308000001</v>
      </c>
      <c r="E500" s="165">
        <v>928.13041982732648</v>
      </c>
      <c r="F500" s="183">
        <v>0.11269006872745481</v>
      </c>
      <c r="G500" s="173"/>
      <c r="H500" s="174"/>
    </row>
    <row r="501" spans="2:8" x14ac:dyDescent="0.25">
      <c r="B501" s="75">
        <v>21</v>
      </c>
      <c r="C501" s="92" t="s">
        <v>140</v>
      </c>
      <c r="D501" s="167">
        <v>5870.7429368000003</v>
      </c>
      <c r="E501" s="165">
        <v>590.14452320249802</v>
      </c>
      <c r="F501" s="183">
        <v>0.10052297120748596</v>
      </c>
      <c r="G501" s="173"/>
      <c r="H501" s="174"/>
    </row>
    <row r="502" spans="2:8" x14ac:dyDescent="0.25">
      <c r="B502" s="69">
        <v>22</v>
      </c>
      <c r="C502" s="92" t="s">
        <v>139</v>
      </c>
      <c r="D502" s="167">
        <v>6545.388277</v>
      </c>
      <c r="E502" s="165">
        <v>558.91566826465009</v>
      </c>
      <c r="F502" s="183">
        <v>8.5390758288341362E-2</v>
      </c>
      <c r="G502" s="173"/>
      <c r="H502" s="174"/>
    </row>
    <row r="503" spans="2:8" x14ac:dyDescent="0.25">
      <c r="B503" s="69">
        <v>23</v>
      </c>
      <c r="C503" s="92" t="s">
        <v>144</v>
      </c>
      <c r="D503" s="167">
        <v>13148.017091000002</v>
      </c>
      <c r="E503" s="165">
        <v>866.69709651203311</v>
      </c>
      <c r="F503" s="183">
        <v>6.5918464397593399E-2</v>
      </c>
      <c r="G503" s="173"/>
      <c r="H503" s="174"/>
    </row>
    <row r="504" spans="2:8" x14ac:dyDescent="0.25">
      <c r="B504" s="75">
        <v>24</v>
      </c>
      <c r="C504" s="74" t="s">
        <v>289</v>
      </c>
      <c r="D504" s="167">
        <v>0</v>
      </c>
      <c r="E504" s="165">
        <v>0</v>
      </c>
      <c r="F504" s="183" t="e">
        <v>#DIV/0!</v>
      </c>
      <c r="G504" s="173"/>
      <c r="H504" s="174"/>
    </row>
    <row r="505" spans="2:8" x14ac:dyDescent="0.25">
      <c r="B505" s="184"/>
      <c r="C505" s="184" t="s">
        <v>29</v>
      </c>
      <c r="D505" s="167">
        <v>136439.0784232</v>
      </c>
      <c r="E505" s="167">
        <f>SUM(E481:E504)</f>
        <v>22626.615882535931</v>
      </c>
      <c r="F505" s="185">
        <f>E505/D505</f>
        <v>0.16583676864449209</v>
      </c>
      <c r="G505" s="96"/>
      <c r="H505" s="96"/>
    </row>
    <row r="506" spans="2:8" x14ac:dyDescent="0.25">
      <c r="B506" s="96"/>
      <c r="C506" s="96"/>
      <c r="D506" s="96"/>
      <c r="E506" s="96"/>
      <c r="F506" s="96"/>
      <c r="G506" s="96"/>
      <c r="H506" s="96"/>
    </row>
    <row r="507" spans="2:8" hidden="1" x14ac:dyDescent="0.25">
      <c r="B507" s="41" t="s">
        <v>43</v>
      </c>
      <c r="C507" s="41" t="s">
        <v>64</v>
      </c>
      <c r="D507" s="41" t="s">
        <v>65</v>
      </c>
      <c r="E507" s="186"/>
    </row>
    <row r="508" spans="2:8" hidden="1" x14ac:dyDescent="0.25">
      <c r="B508" s="187">
        <v>1</v>
      </c>
      <c r="C508" s="188">
        <v>1.1043019786255908</v>
      </c>
      <c r="D508" s="188">
        <v>0.85</v>
      </c>
      <c r="E508" s="186"/>
    </row>
    <row r="509" spans="2:8" hidden="1" x14ac:dyDescent="0.25">
      <c r="B509" s="189">
        <v>47718.17</v>
      </c>
      <c r="C509" s="152">
        <v>52695.269547392301</v>
      </c>
      <c r="D509" s="152">
        <v>40560.444499999998</v>
      </c>
      <c r="E509" s="189"/>
    </row>
    <row r="510" spans="2:8" hidden="1" x14ac:dyDescent="0.25"/>
    <row r="511" spans="2:8" hidden="1" x14ac:dyDescent="0.25"/>
    <row r="512" spans="2:8" hidden="1" x14ac:dyDescent="0.25"/>
    <row r="513" spans="2:8" ht="18" customHeight="1" x14ac:dyDescent="0.25">
      <c r="B513" s="132" t="s">
        <v>43</v>
      </c>
      <c r="C513" s="132" t="s">
        <v>252</v>
      </c>
      <c r="D513" s="299" t="s">
        <v>44</v>
      </c>
      <c r="E513" s="132" t="s">
        <v>45</v>
      </c>
      <c r="F513" s="190"/>
    </row>
    <row r="514" spans="2:8" x14ac:dyDescent="0.25">
      <c r="B514" s="134">
        <v>136439.0784232</v>
      </c>
      <c r="C514" s="134">
        <v>19886.171713351065</v>
      </c>
      <c r="D514" s="134">
        <v>142437.09020837175</v>
      </c>
      <c r="E514" s="135">
        <v>1.0439610986418966</v>
      </c>
      <c r="F514" s="110"/>
    </row>
    <row r="515" spans="2:8" x14ac:dyDescent="0.25">
      <c r="B515" s="191"/>
      <c r="C515" s="137"/>
      <c r="D515" s="138"/>
      <c r="E515" s="138"/>
      <c r="F515" s="139"/>
      <c r="G515" s="140"/>
      <c r="H515" s="141"/>
    </row>
    <row r="516" spans="2:8" x14ac:dyDescent="0.25">
      <c r="B516" s="405" t="s">
        <v>166</v>
      </c>
      <c r="C516" s="405"/>
      <c r="D516" s="405"/>
      <c r="E516" s="405"/>
      <c r="F516" s="405"/>
      <c r="G516" s="405"/>
      <c r="H516" s="405"/>
    </row>
    <row r="517" spans="2:8" x14ac:dyDescent="0.25">
      <c r="B517" s="96"/>
      <c r="C517" s="96"/>
      <c r="D517" s="96"/>
      <c r="E517" s="96"/>
      <c r="F517" s="96"/>
      <c r="G517" s="96"/>
      <c r="H517" s="96" t="s">
        <v>62</v>
      </c>
    </row>
    <row r="518" spans="2:8" ht="30" x14ac:dyDescent="0.25">
      <c r="B518" s="113" t="s">
        <v>40</v>
      </c>
      <c r="C518" s="113" t="s">
        <v>41</v>
      </c>
      <c r="D518" s="115" t="s">
        <v>194</v>
      </c>
      <c r="E518" s="299" t="s">
        <v>305</v>
      </c>
      <c r="F518" s="299" t="s">
        <v>66</v>
      </c>
      <c r="G518" s="299" t="s">
        <v>67</v>
      </c>
      <c r="H518" s="132" t="s">
        <v>68</v>
      </c>
    </row>
    <row r="519" spans="2:8" ht="21.75" customHeight="1" x14ac:dyDescent="0.25">
      <c r="B519" s="113">
        <v>1</v>
      </c>
      <c r="C519" s="113">
        <v>2</v>
      </c>
      <c r="D519" s="299">
        <v>3</v>
      </c>
      <c r="E519" s="299">
        <v>4</v>
      </c>
      <c r="F519" s="299">
        <v>5</v>
      </c>
      <c r="G519" s="299">
        <v>6</v>
      </c>
      <c r="H519" s="132">
        <v>7</v>
      </c>
    </row>
    <row r="520" spans="2:8" ht="13.5" customHeight="1" x14ac:dyDescent="0.25">
      <c r="B520" s="75">
        <v>1</v>
      </c>
      <c r="C520" s="92" t="s">
        <v>155</v>
      </c>
      <c r="D520" s="167">
        <v>2223.4787694000001</v>
      </c>
      <c r="E520" s="192">
        <v>589.14522138939992</v>
      </c>
      <c r="F520" s="167">
        <v>1770.0005700689333</v>
      </c>
      <c r="G520" s="193">
        <v>2359.1457914583334</v>
      </c>
      <c r="H520" s="183">
        <v>1.0610156588519812</v>
      </c>
    </row>
    <row r="521" spans="2:8" x14ac:dyDescent="0.25">
      <c r="B521" s="75">
        <v>2</v>
      </c>
      <c r="C521" s="92" t="s">
        <v>132</v>
      </c>
      <c r="D521" s="167">
        <v>5702.7030002000001</v>
      </c>
      <c r="E521" s="192">
        <v>1070.0890537562343</v>
      </c>
      <c r="F521" s="167">
        <v>4704.2692451266912</v>
      </c>
      <c r="G521" s="193">
        <v>5774.3582988829257</v>
      </c>
      <c r="H521" s="183">
        <v>1.012565146506913</v>
      </c>
    </row>
    <row r="522" spans="2:8" x14ac:dyDescent="0.25">
      <c r="B522" s="75">
        <v>3</v>
      </c>
      <c r="C522" s="92" t="s">
        <v>133</v>
      </c>
      <c r="D522" s="167">
        <v>5855.992671</v>
      </c>
      <c r="E522" s="192">
        <v>1376.7999999999997</v>
      </c>
      <c r="F522" s="167">
        <v>4646.045806666667</v>
      </c>
      <c r="G522" s="193">
        <v>6022.8458066666662</v>
      </c>
      <c r="H522" s="183">
        <v>1.0284927159306321</v>
      </c>
    </row>
    <row r="523" spans="2:8" x14ac:dyDescent="0.25">
      <c r="B523" s="75">
        <v>4</v>
      </c>
      <c r="C523" s="92" t="s">
        <v>134</v>
      </c>
      <c r="D523" s="167">
        <v>6700.6119799999997</v>
      </c>
      <c r="E523" s="192">
        <v>428.44751410696995</v>
      </c>
      <c r="F523" s="167">
        <v>6354.4802898217167</v>
      </c>
      <c r="G523" s="193">
        <v>6782.9278039286864</v>
      </c>
      <c r="H523" s="183">
        <v>1.0122848217706657</v>
      </c>
    </row>
    <row r="524" spans="2:8" x14ac:dyDescent="0.25">
      <c r="B524" s="75">
        <v>5</v>
      </c>
      <c r="C524" s="92" t="s">
        <v>135</v>
      </c>
      <c r="D524" s="167">
        <v>4932.9779758000004</v>
      </c>
      <c r="E524" s="192">
        <v>1413.6899739669002</v>
      </c>
      <c r="F524" s="167">
        <v>3818.9520393080993</v>
      </c>
      <c r="G524" s="193">
        <v>5232.642013274999</v>
      </c>
      <c r="H524" s="183">
        <v>1.0607470860289825</v>
      </c>
    </row>
    <row r="525" spans="2:8" x14ac:dyDescent="0.25">
      <c r="B525" s="75">
        <v>6</v>
      </c>
      <c r="C525" s="92" t="s">
        <v>136</v>
      </c>
      <c r="D525" s="167">
        <v>3105.9294466000001</v>
      </c>
      <c r="E525" s="192">
        <v>584.642820752327</v>
      </c>
      <c r="F525" s="167">
        <v>2825.4336669804152</v>
      </c>
      <c r="G525" s="193">
        <v>3410.076487732742</v>
      </c>
      <c r="H525" s="183">
        <v>1.0979246458626695</v>
      </c>
    </row>
    <row r="526" spans="2:8" x14ac:dyDescent="0.25">
      <c r="B526" s="75">
        <v>7</v>
      </c>
      <c r="C526" s="92" t="s">
        <v>137</v>
      </c>
      <c r="D526" s="167">
        <v>6022.6082006000006</v>
      </c>
      <c r="E526" s="192">
        <v>528.20395914858034</v>
      </c>
      <c r="F526" s="167">
        <v>5735.3399667114336</v>
      </c>
      <c r="G526" s="193">
        <v>6263.5439258600136</v>
      </c>
      <c r="H526" s="183">
        <v>1.0400052132290474</v>
      </c>
    </row>
    <row r="527" spans="2:8" x14ac:dyDescent="0.25">
      <c r="B527" s="75">
        <v>8</v>
      </c>
      <c r="C527" s="92" t="s">
        <v>138</v>
      </c>
      <c r="D527" s="167">
        <v>989.02405600000009</v>
      </c>
      <c r="E527" s="192">
        <v>343.81140614533433</v>
      </c>
      <c r="F527" s="167">
        <v>669.7210021746248</v>
      </c>
      <c r="G527" s="193">
        <v>1013.5324083199591</v>
      </c>
      <c r="H527" s="183">
        <v>1.0247803399434796</v>
      </c>
    </row>
    <row r="528" spans="2:8" x14ac:dyDescent="0.25">
      <c r="B528" s="75">
        <v>9</v>
      </c>
      <c r="C528" s="92" t="s">
        <v>139</v>
      </c>
      <c r="D528" s="167">
        <v>6545.388277</v>
      </c>
      <c r="E528" s="192">
        <v>1196.7178891174749</v>
      </c>
      <c r="F528" s="167">
        <v>5434.269497977175</v>
      </c>
      <c r="G528" s="193">
        <v>6630.9873870946503</v>
      </c>
      <c r="H528" s="183">
        <v>1.0130777742239432</v>
      </c>
    </row>
    <row r="529" spans="2:9" x14ac:dyDescent="0.25">
      <c r="B529" s="75">
        <v>10</v>
      </c>
      <c r="C529" s="92" t="s">
        <v>140</v>
      </c>
      <c r="D529" s="167">
        <v>5870.7429368000003</v>
      </c>
      <c r="E529" s="192">
        <v>221.85939158672352</v>
      </c>
      <c r="F529" s="167">
        <v>5704.1958944476546</v>
      </c>
      <c r="G529" s="193">
        <v>5926.0552860343778</v>
      </c>
      <c r="H529" s="183">
        <v>1.0094216949762285</v>
      </c>
    </row>
    <row r="530" spans="2:9" x14ac:dyDescent="0.25">
      <c r="B530" s="75">
        <v>11</v>
      </c>
      <c r="C530" s="92" t="s">
        <v>141</v>
      </c>
      <c r="D530" s="167">
        <v>3275.5950503999998</v>
      </c>
      <c r="E530" s="192">
        <v>496.38938402239984</v>
      </c>
      <c r="F530" s="167">
        <v>3310.9758241859331</v>
      </c>
      <c r="G530" s="193">
        <v>3807.3652082083331</v>
      </c>
      <c r="H530" s="183">
        <v>1.1623430703814857</v>
      </c>
    </row>
    <row r="531" spans="2:9" x14ac:dyDescent="0.25">
      <c r="B531" s="75">
        <v>12</v>
      </c>
      <c r="C531" s="92" t="s">
        <v>142</v>
      </c>
      <c r="D531" s="167">
        <v>3577.3252438</v>
      </c>
      <c r="E531" s="192">
        <v>352.06550196043986</v>
      </c>
      <c r="F531" s="167">
        <v>3230.2868903764338</v>
      </c>
      <c r="G531" s="193">
        <v>3582.3523923368739</v>
      </c>
      <c r="H531" s="183">
        <v>1.0014052813748446</v>
      </c>
      <c r="I531" s="26" t="s">
        <v>15</v>
      </c>
    </row>
    <row r="532" spans="2:9" x14ac:dyDescent="0.25">
      <c r="B532" s="75">
        <v>13</v>
      </c>
      <c r="C532" s="92" t="s">
        <v>143</v>
      </c>
      <c r="D532" s="167">
        <v>7987.5820842000012</v>
      </c>
      <c r="E532" s="192">
        <v>160.58082877710103</v>
      </c>
      <c r="F532" s="167">
        <v>8060.0448837236781</v>
      </c>
      <c r="G532" s="193">
        <v>8220.6257125007796</v>
      </c>
      <c r="H532" s="183">
        <v>1.0291757412749165</v>
      </c>
    </row>
    <row r="533" spans="2:9" x14ac:dyDescent="0.25">
      <c r="B533" s="75">
        <v>14</v>
      </c>
      <c r="C533" s="92" t="s">
        <v>144</v>
      </c>
      <c r="D533" s="167">
        <v>13148.017091000002</v>
      </c>
      <c r="E533" s="192">
        <v>2787.4925151342982</v>
      </c>
      <c r="F533" s="167">
        <v>9907.4023257863373</v>
      </c>
      <c r="G533" s="193">
        <v>12694.894840920635</v>
      </c>
      <c r="H533" s="183">
        <v>0.96553683746049168</v>
      </c>
    </row>
    <row r="534" spans="2:9" x14ac:dyDescent="0.25">
      <c r="B534" s="75">
        <v>15</v>
      </c>
      <c r="C534" s="92" t="s">
        <v>145</v>
      </c>
      <c r="D534" s="167">
        <v>8236.1332308000001</v>
      </c>
      <c r="E534" s="192">
        <v>2664.3637415037001</v>
      </c>
      <c r="F534" s="167">
        <v>5320.854145139946</v>
      </c>
      <c r="G534" s="193">
        <v>7985.2178866436461</v>
      </c>
      <c r="H534" s="183">
        <v>0.96953481237797046</v>
      </c>
    </row>
    <row r="535" spans="2:9" x14ac:dyDescent="0.25">
      <c r="B535" s="75">
        <v>16</v>
      </c>
      <c r="C535" s="92" t="s">
        <v>146</v>
      </c>
      <c r="D535" s="167">
        <v>7691.4086103999998</v>
      </c>
      <c r="E535" s="192">
        <v>1316.5494350716447</v>
      </c>
      <c r="F535" s="167">
        <v>6788.8294271524592</v>
      </c>
      <c r="G535" s="193">
        <v>8105.3788622241036</v>
      </c>
      <c r="H535" s="183">
        <v>1.0538224235368734</v>
      </c>
    </row>
    <row r="536" spans="2:9" x14ac:dyDescent="0.25">
      <c r="B536" s="75">
        <v>17</v>
      </c>
      <c r="C536" s="92" t="s">
        <v>147</v>
      </c>
      <c r="D536" s="167">
        <v>7571.7079991999999</v>
      </c>
      <c r="E536" s="192">
        <v>843.38022363003665</v>
      </c>
      <c r="F536" s="167">
        <v>6971.3458259553436</v>
      </c>
      <c r="G536" s="193">
        <v>7814.7260495853807</v>
      </c>
      <c r="H536" s="183">
        <v>1.0320955391321294</v>
      </c>
    </row>
    <row r="537" spans="2:9" x14ac:dyDescent="0.25">
      <c r="B537" s="75">
        <v>18</v>
      </c>
      <c r="C537" s="92" t="s">
        <v>148</v>
      </c>
      <c r="D537" s="167">
        <v>11741.391921800001</v>
      </c>
      <c r="E537" s="192">
        <v>223.65030757239856</v>
      </c>
      <c r="F537" s="167">
        <v>13361.636033359555</v>
      </c>
      <c r="G537" s="193">
        <v>13585.286340931954</v>
      </c>
      <c r="H537" s="183">
        <v>1.1570422341245958</v>
      </c>
    </row>
    <row r="538" spans="2:9" x14ac:dyDescent="0.25">
      <c r="B538" s="75">
        <v>19</v>
      </c>
      <c r="C538" s="92" t="s">
        <v>149</v>
      </c>
      <c r="D538" s="167">
        <v>13357.4250524</v>
      </c>
      <c r="E538" s="192">
        <v>1722.0987851825707</v>
      </c>
      <c r="F538" s="167">
        <v>13609.650460336168</v>
      </c>
      <c r="G538" s="193">
        <v>15331.749245518738</v>
      </c>
      <c r="H538" s="183">
        <v>1.1478072446877776</v>
      </c>
    </row>
    <row r="539" spans="2:9" x14ac:dyDescent="0.25">
      <c r="B539" s="75">
        <v>20</v>
      </c>
      <c r="C539" s="92" t="s">
        <v>150</v>
      </c>
      <c r="D539" s="167">
        <v>5352.5471318</v>
      </c>
      <c r="E539" s="192">
        <v>936.15890561827416</v>
      </c>
      <c r="F539" s="167">
        <v>4420.3218184797479</v>
      </c>
      <c r="G539" s="193">
        <v>5356.4807240980217</v>
      </c>
      <c r="H539" s="183">
        <v>1.0007349010108948</v>
      </c>
      <c r="I539" s="26" t="s">
        <v>15</v>
      </c>
    </row>
    <row r="540" spans="2:9" x14ac:dyDescent="0.25">
      <c r="B540" s="75">
        <v>21</v>
      </c>
      <c r="C540" s="161" t="s">
        <v>151</v>
      </c>
      <c r="D540" s="167">
        <v>1447.2406338000001</v>
      </c>
      <c r="E540" s="192">
        <v>630.03485490825892</v>
      </c>
      <c r="F540" s="144">
        <v>795.1193205750136</v>
      </c>
      <c r="G540" s="193">
        <v>1425.1541754832724</v>
      </c>
      <c r="H540" s="183">
        <v>0.98473891777158329</v>
      </c>
    </row>
    <row r="541" spans="2:9" x14ac:dyDescent="0.25">
      <c r="B541" s="69">
        <v>22</v>
      </c>
      <c r="C541" s="74" t="s">
        <v>291</v>
      </c>
      <c r="D541" s="167">
        <v>3166.7117948000005</v>
      </c>
      <c r="E541" s="192">
        <v>0</v>
      </c>
      <c r="F541" s="144">
        <v>3168.880326</v>
      </c>
      <c r="G541" s="193">
        <v>3168.880326</v>
      </c>
      <c r="H541" s="183">
        <v>1.0006847895673867</v>
      </c>
    </row>
    <row r="542" spans="2:9" x14ac:dyDescent="0.25">
      <c r="B542" s="69">
        <v>23</v>
      </c>
      <c r="C542" s="74" t="s">
        <v>290</v>
      </c>
      <c r="D542" s="167">
        <v>1936.5352654000001</v>
      </c>
      <c r="E542" s="192">
        <v>0</v>
      </c>
      <c r="F542" s="144">
        <v>1937.8632346666666</v>
      </c>
      <c r="G542" s="193">
        <v>1937.8632346666666</v>
      </c>
      <c r="H542" s="183">
        <v>1.0006857449437629</v>
      </c>
    </row>
    <row r="543" spans="2:9" x14ac:dyDescent="0.25">
      <c r="B543" s="75">
        <v>24</v>
      </c>
      <c r="C543" s="74" t="s">
        <v>289</v>
      </c>
      <c r="D543" s="167">
        <v>0</v>
      </c>
      <c r="E543" s="192">
        <v>0</v>
      </c>
      <c r="F543" s="144">
        <v>0</v>
      </c>
      <c r="G543" s="193">
        <v>0</v>
      </c>
      <c r="H543" s="183" t="e">
        <v>#DIV/0!</v>
      </c>
    </row>
    <row r="544" spans="2:9" x14ac:dyDescent="0.25">
      <c r="B544" s="194"/>
      <c r="C544" s="195" t="s">
        <v>29</v>
      </c>
      <c r="D544" s="196">
        <v>136439.0784232</v>
      </c>
      <c r="E544" s="197">
        <v>19886.171713351065</v>
      </c>
      <c r="F544" s="197">
        <v>122550.9184950207</v>
      </c>
      <c r="G544" s="198">
        <v>142437.09020837175</v>
      </c>
      <c r="H544" s="185">
        <v>1.0439610986418966</v>
      </c>
    </row>
    <row r="545" spans="2:9" x14ac:dyDescent="0.25">
      <c r="B545" s="199"/>
      <c r="C545" s="200"/>
      <c r="D545" s="201"/>
      <c r="E545" s="202"/>
      <c r="F545" s="202"/>
      <c r="G545" s="203"/>
      <c r="H545" s="204"/>
    </row>
    <row r="546" spans="2:9" x14ac:dyDescent="0.25">
      <c r="B546" s="427" t="s">
        <v>69</v>
      </c>
      <c r="C546" s="427"/>
      <c r="D546" s="427"/>
      <c r="E546" s="427"/>
      <c r="F546" s="427"/>
      <c r="G546" s="96"/>
      <c r="H546" s="96"/>
      <c r="I546" s="96"/>
    </row>
    <row r="547" spans="2:9" x14ac:dyDescent="0.25">
      <c r="G547" s="96"/>
      <c r="H547" s="96"/>
      <c r="I547" s="96"/>
    </row>
    <row r="548" spans="2:9" ht="15.75" customHeight="1" x14ac:dyDescent="0.25">
      <c r="B548" s="72" t="s">
        <v>43</v>
      </c>
      <c r="C548" s="72" t="s">
        <v>153</v>
      </c>
      <c r="D548" s="72" t="s">
        <v>156</v>
      </c>
      <c r="E548" s="72" t="s">
        <v>51</v>
      </c>
      <c r="F548" s="72" t="s">
        <v>52</v>
      </c>
    </row>
    <row r="549" spans="2:9" x14ac:dyDescent="0.25">
      <c r="B549" s="143">
        <v>136439.0784232</v>
      </c>
      <c r="C549" s="205">
        <v>142437.09020837175</v>
      </c>
      <c r="D549" s="160">
        <v>122550.9184950207</v>
      </c>
      <c r="E549" s="143">
        <v>119809.47432583582</v>
      </c>
      <c r="F549" s="206">
        <v>0.87811700071893406</v>
      </c>
    </row>
    <row r="550" spans="2:9" ht="18.75" customHeight="1" x14ac:dyDescent="0.25">
      <c r="B550" s="207"/>
      <c r="C550" s="208"/>
      <c r="D550" s="207"/>
      <c r="E550" s="124"/>
    </row>
    <row r="551" spans="2:9" ht="25.5" customHeight="1" x14ac:dyDescent="0.25">
      <c r="B551" s="423" t="s">
        <v>253</v>
      </c>
      <c r="C551" s="424"/>
      <c r="D551" s="424"/>
      <c r="E551" s="424"/>
      <c r="F551" s="425"/>
      <c r="G551" s="96"/>
      <c r="H551" s="96"/>
      <c r="I551" s="96"/>
    </row>
    <row r="552" spans="2:9" ht="31.5" customHeight="1" x14ac:dyDescent="0.25">
      <c r="B552" s="299" t="s">
        <v>40</v>
      </c>
      <c r="C552" s="299" t="s">
        <v>41</v>
      </c>
      <c r="D552" s="115" t="s">
        <v>247</v>
      </c>
      <c r="E552" s="299" t="s">
        <v>70</v>
      </c>
      <c r="F552" s="299" t="s">
        <v>71</v>
      </c>
    </row>
    <row r="553" spans="2:9" x14ac:dyDescent="0.25">
      <c r="B553" s="209">
        <v>1</v>
      </c>
      <c r="C553" s="209">
        <v>2</v>
      </c>
      <c r="D553" s="209">
        <v>3</v>
      </c>
      <c r="E553" s="209">
        <v>4</v>
      </c>
      <c r="F553" s="209">
        <v>5</v>
      </c>
      <c r="G553" s="96"/>
      <c r="H553" s="96"/>
      <c r="I553" s="96"/>
    </row>
    <row r="554" spans="2:9" x14ac:dyDescent="0.25">
      <c r="B554" s="75">
        <v>1</v>
      </c>
      <c r="C554" s="92" t="s">
        <v>138</v>
      </c>
      <c r="D554" s="167">
        <v>989.02405600000009</v>
      </c>
      <c r="E554" s="143">
        <v>764.39202534920014</v>
      </c>
      <c r="F554" s="73">
        <v>0.77287505871262663</v>
      </c>
      <c r="G554" s="26" t="str">
        <f>C554&amp;" ("&amp;ROUND(F554*100,0)&amp;"% )"</f>
        <v>GTA (77% )</v>
      </c>
      <c r="H554" s="96"/>
      <c r="I554" s="96"/>
    </row>
    <row r="555" spans="2:9" x14ac:dyDescent="0.25">
      <c r="B555" s="75">
        <v>2</v>
      </c>
      <c r="C555" s="74" t="s">
        <v>290</v>
      </c>
      <c r="D555" s="167">
        <v>1936.5352654000001</v>
      </c>
      <c r="E555" s="144">
        <v>1576.1561403763201</v>
      </c>
      <c r="F555" s="73">
        <v>0.81390520923498799</v>
      </c>
      <c r="G555" s="26" t="str">
        <f t="shared" ref="G555:G567" si="5">C555&amp;" ("&amp;ROUND(F555*100,0)&amp;"% )"</f>
        <v>Jhargram* (81% )</v>
      </c>
      <c r="H555" s="96"/>
      <c r="I555" s="96"/>
    </row>
    <row r="556" spans="2:9" x14ac:dyDescent="0.25">
      <c r="B556" s="75">
        <v>3</v>
      </c>
      <c r="C556" s="92" t="s">
        <v>142</v>
      </c>
      <c r="D556" s="167">
        <v>3577.3252438</v>
      </c>
      <c r="E556" s="143">
        <v>2940.9404777660602</v>
      </c>
      <c r="F556" s="73">
        <v>0.82210598068015128</v>
      </c>
      <c r="G556" s="26" t="str">
        <f t="shared" si="5"/>
        <v>Kolkata (82% )</v>
      </c>
      <c r="H556" s="96"/>
      <c r="I556" s="96"/>
    </row>
    <row r="557" spans="2:9" x14ac:dyDescent="0.25">
      <c r="B557" s="75">
        <v>4</v>
      </c>
      <c r="C557" s="92" t="s">
        <v>155</v>
      </c>
      <c r="D557" s="167">
        <v>2223.4787694000001</v>
      </c>
      <c r="E557" s="143">
        <v>1841.3566081491001</v>
      </c>
      <c r="F557" s="73">
        <v>0.82814220378006365</v>
      </c>
      <c r="G557" s="26" t="str">
        <f t="shared" si="5"/>
        <v>Alipurduar (83% )</v>
      </c>
      <c r="H557" s="96"/>
      <c r="I557" s="96"/>
    </row>
    <row r="558" spans="2:9" x14ac:dyDescent="0.25">
      <c r="B558" s="75">
        <v>5</v>
      </c>
      <c r="C558" s="92" t="s">
        <v>143</v>
      </c>
      <c r="D558" s="167">
        <v>7987.5820842000012</v>
      </c>
      <c r="E558" s="143">
        <v>6631.6567673760001</v>
      </c>
      <c r="F558" s="73">
        <v>0.83024583628303283</v>
      </c>
      <c r="G558" s="26" t="str">
        <f t="shared" si="5"/>
        <v>Malda (83% )</v>
      </c>
      <c r="H558" s="96"/>
      <c r="I558" s="96"/>
    </row>
    <row r="559" spans="2:9" x14ac:dyDescent="0.25">
      <c r="B559" s="75">
        <v>6</v>
      </c>
      <c r="C559" s="92" t="s">
        <v>134</v>
      </c>
      <c r="D559" s="167">
        <v>6700.6119799999997</v>
      </c>
      <c r="E559" s="143">
        <v>5605.0619212700003</v>
      </c>
      <c r="F559" s="73">
        <v>0.83650000000000013</v>
      </c>
      <c r="G559" s="26" t="str">
        <f t="shared" si="5"/>
        <v>Burdwan (84% )</v>
      </c>
      <c r="H559" s="96"/>
      <c r="I559" s="96"/>
    </row>
    <row r="560" spans="2:9" x14ac:dyDescent="0.25">
      <c r="B560" s="75">
        <v>7</v>
      </c>
      <c r="C560" s="74" t="s">
        <v>291</v>
      </c>
      <c r="D560" s="167">
        <v>3166.7117948000005</v>
      </c>
      <c r="E560" s="144">
        <v>2665.2942636852003</v>
      </c>
      <c r="F560" s="73">
        <v>0.84165987825662925</v>
      </c>
      <c r="G560" s="26" t="str">
        <f t="shared" si="5"/>
        <v>W/Bardhaman* (84% )</v>
      </c>
      <c r="H560" s="96"/>
      <c r="I560" s="96"/>
    </row>
    <row r="561" spans="2:9" x14ac:dyDescent="0.25">
      <c r="B561" s="75">
        <v>8</v>
      </c>
      <c r="C561" s="92" t="s">
        <v>150</v>
      </c>
      <c r="D561" s="167">
        <v>5352.5471318</v>
      </c>
      <c r="E561" s="143">
        <v>4514.5800946992003</v>
      </c>
      <c r="F561" s="73">
        <v>0.84344518292564741</v>
      </c>
      <c r="G561" s="26" t="str">
        <f t="shared" si="5"/>
        <v>Purulia (84% )</v>
      </c>
      <c r="H561" s="96"/>
      <c r="I561" s="96"/>
    </row>
    <row r="562" spans="2:9" x14ac:dyDescent="0.25">
      <c r="B562" s="75">
        <v>9</v>
      </c>
      <c r="C562" s="92" t="s">
        <v>133</v>
      </c>
      <c r="D562" s="167">
        <v>5855.992671</v>
      </c>
      <c r="E562" s="143">
        <v>4946.1627596640001</v>
      </c>
      <c r="F562" s="73">
        <v>0.84463267588403035</v>
      </c>
      <c r="G562" s="26" t="str">
        <f t="shared" si="5"/>
        <v>Birbhum (84% )</v>
      </c>
      <c r="H562" s="96"/>
      <c r="I562" s="96"/>
    </row>
    <row r="563" spans="2:9" x14ac:dyDescent="0.25">
      <c r="B563" s="75">
        <v>10</v>
      </c>
      <c r="C563" s="92" t="s">
        <v>135</v>
      </c>
      <c r="D563" s="167">
        <v>4932.9779758000004</v>
      </c>
      <c r="E563" s="143">
        <v>4189.8366158110002</v>
      </c>
      <c r="F563" s="73">
        <v>0.8493523864013437</v>
      </c>
      <c r="G563" s="26" t="str">
        <f>C563&amp;" ("&amp;ROUND(F563*100,0)&amp;"% )"</f>
        <v>Cooch Behar (85% )</v>
      </c>
      <c r="H563" s="96"/>
      <c r="I563" s="96"/>
    </row>
    <row r="564" spans="2:9" x14ac:dyDescent="0.25">
      <c r="B564" s="75">
        <v>11</v>
      </c>
      <c r="C564" s="92" t="s">
        <v>136</v>
      </c>
      <c r="D564" s="167">
        <v>3105.9294466000001</v>
      </c>
      <c r="E564" s="143">
        <v>2647.4675068357601</v>
      </c>
      <c r="F564" s="73">
        <v>0.85239138633167943</v>
      </c>
      <c r="G564" s="26" t="str">
        <f t="shared" si="5"/>
        <v>D/Dinajpur (85% )</v>
      </c>
      <c r="H564" s="96"/>
      <c r="I564" s="96"/>
    </row>
    <row r="565" spans="2:9" x14ac:dyDescent="0.25">
      <c r="B565" s="75">
        <v>12</v>
      </c>
      <c r="C565" s="92" t="s">
        <v>145</v>
      </c>
      <c r="D565" s="167">
        <v>8236.1332308000001</v>
      </c>
      <c r="E565" s="143">
        <v>7057.0874668163196</v>
      </c>
      <c r="F565" s="73">
        <v>0.85684474365051566</v>
      </c>
      <c r="G565" s="26" t="str">
        <f t="shared" si="5"/>
        <v>E/Medinipur (86% )</v>
      </c>
      <c r="H565" s="96"/>
      <c r="I565" s="96"/>
    </row>
    <row r="566" spans="2:9" x14ac:dyDescent="0.25">
      <c r="B566" s="75">
        <v>13</v>
      </c>
      <c r="C566" s="92" t="s">
        <v>137</v>
      </c>
      <c r="D566" s="167">
        <v>6022.6082006000006</v>
      </c>
      <c r="E566" s="143">
        <v>5187.2724431767811</v>
      </c>
      <c r="F566" s="73">
        <v>0.86130000000000007</v>
      </c>
      <c r="G566" s="26" t="str">
        <f t="shared" si="5"/>
        <v>U/Dinajpur (86% )</v>
      </c>
      <c r="H566" s="96"/>
      <c r="I566" s="96"/>
    </row>
    <row r="567" spans="2:9" x14ac:dyDescent="0.25">
      <c r="B567" s="75">
        <v>14</v>
      </c>
      <c r="C567" s="41" t="s">
        <v>151</v>
      </c>
      <c r="D567" s="167">
        <v>1447.2406338000001</v>
      </c>
      <c r="E567" s="144">
        <v>1261.9938326736001</v>
      </c>
      <c r="F567" s="73">
        <v>0.872</v>
      </c>
      <c r="G567" s="26" t="str">
        <f t="shared" si="5"/>
        <v>Siliguri (87% )</v>
      </c>
      <c r="H567" s="96"/>
      <c r="I567" s="96"/>
    </row>
    <row r="568" spans="2:9" x14ac:dyDescent="0.25">
      <c r="B568" s="75">
        <v>15</v>
      </c>
      <c r="C568" s="92" t="s">
        <v>147</v>
      </c>
      <c r="D568" s="167">
        <v>7571.7079991999999</v>
      </c>
      <c r="E568" s="143">
        <v>6628.1311621077602</v>
      </c>
      <c r="F568" s="73">
        <v>0.87538124328197353</v>
      </c>
      <c r="G568" s="96"/>
      <c r="H568" s="96"/>
      <c r="I568" s="96" t="s">
        <v>15</v>
      </c>
    </row>
    <row r="569" spans="2:9" x14ac:dyDescent="0.25">
      <c r="B569" s="81">
        <v>16</v>
      </c>
      <c r="C569" s="92" t="s">
        <v>132</v>
      </c>
      <c r="D569" s="167">
        <v>5702.7030002000001</v>
      </c>
      <c r="E569" s="210">
        <v>5026.2895080060007</v>
      </c>
      <c r="F569" s="73">
        <v>0.88138721371772699</v>
      </c>
      <c r="G569" s="96"/>
      <c r="H569" s="96"/>
      <c r="I569" s="96"/>
    </row>
    <row r="570" spans="2:9" x14ac:dyDescent="0.25">
      <c r="B570" s="75">
        <v>17</v>
      </c>
      <c r="C570" s="92" t="s">
        <v>144</v>
      </c>
      <c r="D570" s="167">
        <v>13148.017091000002</v>
      </c>
      <c r="E570" s="143">
        <v>11828.197744408602</v>
      </c>
      <c r="F570" s="73">
        <v>0.89961837306289827</v>
      </c>
      <c r="G570" s="96"/>
      <c r="H570" s="96"/>
      <c r="I570" s="96"/>
    </row>
    <row r="571" spans="2:9" x14ac:dyDescent="0.25">
      <c r="B571" s="75">
        <v>18</v>
      </c>
      <c r="C571" s="92" t="s">
        <v>141</v>
      </c>
      <c r="D571" s="167">
        <v>3275.5950503999998</v>
      </c>
      <c r="E571" s="143">
        <v>2974.2118393859996</v>
      </c>
      <c r="F571" s="73">
        <v>0.90799130955543583</v>
      </c>
      <c r="G571" s="96"/>
      <c r="H571" s="96"/>
      <c r="I571" s="96"/>
    </row>
    <row r="572" spans="2:9" x14ac:dyDescent="0.25">
      <c r="B572" s="75">
        <v>19</v>
      </c>
      <c r="C572" s="92" t="s">
        <v>140</v>
      </c>
      <c r="D572" s="167">
        <v>5870.7429368000003</v>
      </c>
      <c r="E572" s="143">
        <v>5335.9107628318798</v>
      </c>
      <c r="F572" s="73">
        <v>0.90889872376874259</v>
      </c>
      <c r="G572" s="96"/>
      <c r="H572" s="96"/>
      <c r="I572" s="96"/>
    </row>
    <row r="573" spans="2:9" x14ac:dyDescent="0.25">
      <c r="B573" s="75">
        <v>20</v>
      </c>
      <c r="C573" s="92" t="s">
        <v>148</v>
      </c>
      <c r="D573" s="167">
        <v>11741.391921800001</v>
      </c>
      <c r="E573" s="143">
        <v>10691.020597648601</v>
      </c>
      <c r="F573" s="73">
        <v>0.91054115805459168</v>
      </c>
      <c r="G573" s="96"/>
      <c r="H573" s="96" t="s">
        <v>128</v>
      </c>
      <c r="I573" s="96"/>
    </row>
    <row r="574" spans="2:9" x14ac:dyDescent="0.25">
      <c r="B574" s="72">
        <v>21</v>
      </c>
      <c r="C574" s="92" t="s">
        <v>146</v>
      </c>
      <c r="D574" s="167">
        <v>7691.4086103999998</v>
      </c>
      <c r="E574" s="143">
        <v>7027.3631053517192</v>
      </c>
      <c r="F574" s="73">
        <v>0.91366399333531878</v>
      </c>
      <c r="G574" s="96"/>
      <c r="H574" s="96"/>
      <c r="I574" s="96"/>
    </row>
    <row r="575" spans="2:9" x14ac:dyDescent="0.25">
      <c r="B575" s="69">
        <v>22</v>
      </c>
      <c r="C575" s="92" t="s">
        <v>139</v>
      </c>
      <c r="D575" s="167">
        <v>6545.388277</v>
      </c>
      <c r="E575" s="143">
        <v>6072.0717188300005</v>
      </c>
      <c r="F575" s="73">
        <v>0.92768701593560188</v>
      </c>
      <c r="G575" s="96"/>
      <c r="H575" s="96"/>
      <c r="I575" s="96"/>
    </row>
    <row r="576" spans="2:9" x14ac:dyDescent="0.25">
      <c r="B576" s="69">
        <v>23</v>
      </c>
      <c r="C576" s="92" t="s">
        <v>149</v>
      </c>
      <c r="D576" s="167">
        <v>13357.4250524</v>
      </c>
      <c r="E576" s="143">
        <v>12393.01896361672</v>
      </c>
      <c r="F576" s="73">
        <v>0.92779999999999996</v>
      </c>
      <c r="G576" s="96"/>
      <c r="H576" s="96"/>
      <c r="I576" s="96"/>
    </row>
    <row r="577" spans="2:9" x14ac:dyDescent="0.25">
      <c r="B577" s="75">
        <v>24</v>
      </c>
      <c r="C577" s="74" t="s">
        <v>289</v>
      </c>
      <c r="D577" s="167">
        <v>0</v>
      </c>
      <c r="E577" s="144">
        <v>0</v>
      </c>
      <c r="F577" s="73" t="e">
        <v>#DIV/0!</v>
      </c>
      <c r="G577" s="96"/>
      <c r="H577" s="96"/>
      <c r="I577" s="96"/>
    </row>
    <row r="578" spans="2:9" x14ac:dyDescent="0.25">
      <c r="B578" s="211"/>
      <c r="C578" s="41" t="s">
        <v>29</v>
      </c>
      <c r="D578" s="167">
        <v>136439.0784232</v>
      </c>
      <c r="E578" s="150">
        <v>119809.47432583582</v>
      </c>
      <c r="F578" s="44">
        <v>0.87811700071893406</v>
      </c>
      <c r="G578" s="96"/>
      <c r="H578" s="96"/>
      <c r="I578" s="96"/>
    </row>
    <row r="579" spans="2:9" x14ac:dyDescent="0.25">
      <c r="B579" s="212"/>
      <c r="C579" s="123"/>
      <c r="D579" s="156"/>
      <c r="E579" s="156"/>
      <c r="F579" s="56"/>
      <c r="G579" s="96"/>
      <c r="H579" s="96"/>
      <c r="I579" s="96"/>
    </row>
    <row r="580" spans="2:9" ht="21" customHeight="1" x14ac:dyDescent="0.25">
      <c r="B580" s="426" t="s">
        <v>254</v>
      </c>
      <c r="C580" s="426"/>
      <c r="D580" s="426"/>
      <c r="E580" s="426"/>
      <c r="F580" s="426"/>
      <c r="G580" s="96"/>
      <c r="H580" s="96"/>
      <c r="I580" s="96"/>
    </row>
    <row r="581" spans="2:9" x14ac:dyDescent="0.25">
      <c r="B581" s="427" t="s">
        <v>321</v>
      </c>
      <c r="C581" s="427"/>
      <c r="D581" s="427"/>
      <c r="E581" s="427"/>
      <c r="F581" s="427"/>
      <c r="G581" s="427"/>
      <c r="H581" s="96"/>
      <c r="I581" s="96"/>
    </row>
    <row r="582" spans="2:9" x14ac:dyDescent="0.25">
      <c r="C582" s="96"/>
      <c r="D582" s="96"/>
      <c r="E582" s="96"/>
      <c r="F582" s="96"/>
      <c r="G582" s="96"/>
      <c r="H582" s="96"/>
      <c r="I582" s="96"/>
    </row>
    <row r="583" spans="2:9" ht="32.25" customHeight="1" x14ac:dyDescent="0.25">
      <c r="B583" s="132" t="s">
        <v>32</v>
      </c>
      <c r="C583" s="132" t="s">
        <v>33</v>
      </c>
      <c r="D583" s="132" t="s">
        <v>72</v>
      </c>
      <c r="E583" s="132" t="s">
        <v>73</v>
      </c>
      <c r="F583" s="132" t="s">
        <v>74</v>
      </c>
      <c r="G583" s="55"/>
    </row>
    <row r="584" spans="2:9" ht="16.899999999999999" customHeight="1" x14ac:dyDescent="0.25">
      <c r="B584" s="214">
        <v>1</v>
      </c>
      <c r="C584" s="214">
        <v>2</v>
      </c>
      <c r="D584" s="214">
        <v>3</v>
      </c>
      <c r="E584" s="214">
        <v>4</v>
      </c>
      <c r="F584" s="214">
        <v>5</v>
      </c>
      <c r="G584" s="215"/>
      <c r="H584" s="216"/>
      <c r="I584" s="216"/>
    </row>
    <row r="585" spans="2:9" s="216" customFormat="1" x14ac:dyDescent="0.25">
      <c r="B585" s="75">
        <v>1</v>
      </c>
      <c r="C585" s="74" t="s">
        <v>151</v>
      </c>
      <c r="D585" s="217">
        <v>0.41913655611971362</v>
      </c>
      <c r="E585" s="73">
        <v>0.872</v>
      </c>
      <c r="F585" s="43">
        <v>-45.286344388028638</v>
      </c>
      <c r="G585" s="26" t="str">
        <f>C585&amp;" ("&amp;(ROUND(F585,0)&amp;"% )")</f>
        <v>Siliguri (-45% )</v>
      </c>
      <c r="H585" s="65"/>
      <c r="I585" s="26"/>
    </row>
    <row r="586" spans="2:9" x14ac:dyDescent="0.25">
      <c r="B586" s="75">
        <v>2</v>
      </c>
      <c r="C586" s="92" t="s">
        <v>148</v>
      </c>
      <c r="D586" s="217">
        <v>0.47582662720129282</v>
      </c>
      <c r="E586" s="73">
        <v>0.91054115805459168</v>
      </c>
      <c r="F586" s="43">
        <v>-43.471453085329884</v>
      </c>
      <c r="G586" s="26" t="str">
        <f t="shared" ref="G586:G591" si="6">C586&amp;" ("&amp;(ROUND(F586,0)&amp;"% )")</f>
        <v>N/24 Pgs. (-43% )</v>
      </c>
      <c r="H586" s="65"/>
    </row>
    <row r="587" spans="2:9" x14ac:dyDescent="0.25">
      <c r="B587" s="75">
        <v>3</v>
      </c>
      <c r="C587" s="92" t="s">
        <v>138</v>
      </c>
      <c r="D587" s="217">
        <v>0.38600841000374164</v>
      </c>
      <c r="E587" s="73">
        <v>0.77287505871262663</v>
      </c>
      <c r="F587" s="43">
        <v>-38.686664870888499</v>
      </c>
      <c r="G587" s="26" t="str">
        <f t="shared" si="6"/>
        <v>GTA (-39% )</v>
      </c>
      <c r="H587" s="65"/>
    </row>
    <row r="588" spans="2:9" x14ac:dyDescent="0.25">
      <c r="B588" s="75">
        <v>4</v>
      </c>
      <c r="C588" s="92" t="s">
        <v>141</v>
      </c>
      <c r="D588" s="217">
        <v>0.54306740896952055</v>
      </c>
      <c r="E588" s="73">
        <v>0.90799130955543583</v>
      </c>
      <c r="F588" s="43">
        <v>-36.492390058591525</v>
      </c>
      <c r="G588" s="26" t="str">
        <f t="shared" si="6"/>
        <v>Jalpaiguri (-36% )</v>
      </c>
      <c r="H588" s="65"/>
    </row>
    <row r="589" spans="2:9" x14ac:dyDescent="0.25">
      <c r="B589" s="75">
        <v>5</v>
      </c>
      <c r="C589" s="92" t="s">
        <v>147</v>
      </c>
      <c r="D589" s="217">
        <v>0.5131898945336657</v>
      </c>
      <c r="E589" s="73">
        <v>0.87538124328197353</v>
      </c>
      <c r="F589" s="43">
        <v>-36.219134874830786</v>
      </c>
      <c r="G589" s="26" t="str">
        <f t="shared" si="6"/>
        <v>Nadia (-36% )</v>
      </c>
      <c r="H589" s="65"/>
    </row>
    <row r="590" spans="2:9" x14ac:dyDescent="0.25">
      <c r="B590" s="75">
        <v>6</v>
      </c>
      <c r="C590" s="92" t="s">
        <v>136</v>
      </c>
      <c r="D590" s="217">
        <v>0.49343357962566142</v>
      </c>
      <c r="E590" s="73">
        <v>0.85239138633167943</v>
      </c>
      <c r="F590" s="43">
        <v>-35.895780670601802</v>
      </c>
      <c r="G590" s="26" t="str">
        <f t="shared" si="6"/>
        <v>D/Dinajpur (-36% )</v>
      </c>
      <c r="H590" s="65"/>
    </row>
    <row r="591" spans="2:9" x14ac:dyDescent="0.25">
      <c r="B591" s="75">
        <v>7</v>
      </c>
      <c r="C591" s="92" t="s">
        <v>142</v>
      </c>
      <c r="D591" s="217">
        <v>0.4813566805661198</v>
      </c>
      <c r="E591" s="73">
        <v>0.82210598068015128</v>
      </c>
      <c r="F591" s="43">
        <v>-34.074930011403147</v>
      </c>
      <c r="G591" s="26" t="str">
        <f t="shared" si="6"/>
        <v>Kolkata (-34% )</v>
      </c>
      <c r="H591" s="65"/>
    </row>
    <row r="592" spans="2:9" x14ac:dyDescent="0.25">
      <c r="B592" s="75">
        <v>8</v>
      </c>
      <c r="C592" s="92" t="s">
        <v>135</v>
      </c>
      <c r="D592" s="217">
        <v>0.55303280360865625</v>
      </c>
      <c r="E592" s="73">
        <v>0.8493523864013437</v>
      </c>
      <c r="F592" s="43">
        <v>-29.631958279268744</v>
      </c>
      <c r="H592" s="65"/>
    </row>
    <row r="593" spans="2:8" x14ac:dyDescent="0.25">
      <c r="B593" s="75">
        <v>9</v>
      </c>
      <c r="C593" s="92" t="s">
        <v>143</v>
      </c>
      <c r="D593" s="217">
        <v>0.536322414239635</v>
      </c>
      <c r="E593" s="73">
        <v>0.83024583628303283</v>
      </c>
      <c r="F593" s="43">
        <v>-29.392342204339784</v>
      </c>
      <c r="H593" s="65"/>
    </row>
    <row r="594" spans="2:8" x14ac:dyDescent="0.25">
      <c r="B594" s="75">
        <v>10</v>
      </c>
      <c r="C594" s="92" t="s">
        <v>149</v>
      </c>
      <c r="D594" s="217">
        <v>0.63801480794855836</v>
      </c>
      <c r="E594" s="73">
        <v>0.92779999999999996</v>
      </c>
      <c r="F594" s="43">
        <v>-28.97851920514416</v>
      </c>
      <c r="H594" s="65"/>
    </row>
    <row r="595" spans="2:8" x14ac:dyDescent="0.25">
      <c r="B595" s="75">
        <v>11</v>
      </c>
      <c r="C595" s="92" t="s">
        <v>140</v>
      </c>
      <c r="D595" s="217">
        <v>0.62535463176479389</v>
      </c>
      <c r="E595" s="73">
        <v>0.90889872376874259</v>
      </c>
      <c r="F595" s="43">
        <v>-28.354409200394869</v>
      </c>
      <c r="G595" s="218"/>
      <c r="H595" s="65"/>
    </row>
    <row r="596" spans="2:8" x14ac:dyDescent="0.25">
      <c r="B596" s="75">
        <v>12</v>
      </c>
      <c r="C596" s="92" t="s">
        <v>144</v>
      </c>
      <c r="D596" s="217">
        <v>0.61907701095065581</v>
      </c>
      <c r="E596" s="73">
        <v>0.89961837306289827</v>
      </c>
      <c r="F596" s="43">
        <v>-28.054136211224247</v>
      </c>
      <c r="G596" s="218"/>
      <c r="H596" s="65"/>
    </row>
    <row r="597" spans="2:8" x14ac:dyDescent="0.25">
      <c r="B597" s="75">
        <v>13</v>
      </c>
      <c r="C597" s="92" t="s">
        <v>137</v>
      </c>
      <c r="D597" s="217">
        <v>0.59201160703695388</v>
      </c>
      <c r="E597" s="73">
        <v>0.86130000000000007</v>
      </c>
      <c r="F597" s="43">
        <v>-26.92883929630462</v>
      </c>
      <c r="G597" s="218"/>
      <c r="H597" s="65"/>
    </row>
    <row r="598" spans="2:8" x14ac:dyDescent="0.25">
      <c r="B598" s="75">
        <v>14</v>
      </c>
      <c r="C598" s="92" t="s">
        <v>155</v>
      </c>
      <c r="D598" s="217">
        <v>0.60208422890275892</v>
      </c>
      <c r="E598" s="73">
        <v>0.82814220378006365</v>
      </c>
      <c r="F598" s="43">
        <v>-22.605797487730474</v>
      </c>
      <c r="G598" s="218"/>
      <c r="H598" s="65"/>
    </row>
    <row r="599" spans="2:8" x14ac:dyDescent="0.25">
      <c r="B599" s="75">
        <v>15</v>
      </c>
      <c r="C599" s="74" t="s">
        <v>291</v>
      </c>
      <c r="D599" s="217">
        <v>0.61592853044600049</v>
      </c>
      <c r="E599" s="73">
        <v>0.84165987825662925</v>
      </c>
      <c r="F599" s="43">
        <v>-22.573134781062876</v>
      </c>
      <c r="G599" s="218"/>
      <c r="H599" s="65"/>
    </row>
    <row r="600" spans="2:8" x14ac:dyDescent="0.25">
      <c r="B600" s="75">
        <v>16</v>
      </c>
      <c r="C600" s="92" t="s">
        <v>145</v>
      </c>
      <c r="D600" s="217">
        <v>0.63816894565858062</v>
      </c>
      <c r="E600" s="73">
        <v>0.85684474365051566</v>
      </c>
      <c r="F600" s="43">
        <v>-21.867579799193503</v>
      </c>
      <c r="G600" s="218"/>
      <c r="H600" s="65"/>
    </row>
    <row r="601" spans="2:8" x14ac:dyDescent="0.25">
      <c r="B601" s="75">
        <v>17</v>
      </c>
      <c r="C601" s="92" t="s">
        <v>146</v>
      </c>
      <c r="D601" s="217">
        <v>0.69910677395033316</v>
      </c>
      <c r="E601" s="73">
        <v>0.91366399333531878</v>
      </c>
      <c r="F601" s="43">
        <v>-21.455721938498563</v>
      </c>
      <c r="G601" s="218"/>
      <c r="H601" s="65"/>
    </row>
    <row r="602" spans="2:8" x14ac:dyDescent="0.25">
      <c r="B602" s="75">
        <v>18</v>
      </c>
      <c r="C602" s="92" t="s">
        <v>139</v>
      </c>
      <c r="D602" s="217">
        <v>0.72182007331857823</v>
      </c>
      <c r="E602" s="73">
        <v>0.92768701593560188</v>
      </c>
      <c r="F602" s="43">
        <v>-20.586694261702366</v>
      </c>
      <c r="G602" s="218"/>
      <c r="H602" s="65"/>
    </row>
    <row r="603" spans="2:8" x14ac:dyDescent="0.25">
      <c r="B603" s="75">
        <v>19</v>
      </c>
      <c r="C603" s="92" t="s">
        <v>134</v>
      </c>
      <c r="D603" s="217">
        <v>0.64579763442777416</v>
      </c>
      <c r="E603" s="73">
        <v>0.83650000000000013</v>
      </c>
      <c r="F603" s="43">
        <v>-19.070236557222596</v>
      </c>
      <c r="G603" s="218"/>
      <c r="H603" s="65"/>
    </row>
    <row r="604" spans="2:8" x14ac:dyDescent="0.25">
      <c r="B604" s="75">
        <v>20</v>
      </c>
      <c r="C604" s="74" t="s">
        <v>290</v>
      </c>
      <c r="D604" s="217">
        <v>0.62554187632141756</v>
      </c>
      <c r="E604" s="73">
        <v>0.81390520923498799</v>
      </c>
      <c r="F604" s="43">
        <v>-18.836333291357043</v>
      </c>
      <c r="G604" s="218"/>
      <c r="H604" s="65"/>
    </row>
    <row r="605" spans="2:8" x14ac:dyDescent="0.25">
      <c r="B605" s="75">
        <v>21</v>
      </c>
      <c r="C605" s="92" t="s">
        <v>150</v>
      </c>
      <c r="D605" s="217">
        <v>0.66028635481083175</v>
      </c>
      <c r="E605" s="73">
        <v>0.84344518292564741</v>
      </c>
      <c r="F605" s="43">
        <v>-18.315882811481565</v>
      </c>
      <c r="G605" s="218"/>
      <c r="H605" s="65"/>
    </row>
    <row r="606" spans="2:8" x14ac:dyDescent="0.25">
      <c r="B606" s="69">
        <v>22</v>
      </c>
      <c r="C606" s="92" t="s">
        <v>133</v>
      </c>
      <c r="D606" s="217">
        <v>0.68213415229139529</v>
      </c>
      <c r="E606" s="73">
        <v>0.84463267588403035</v>
      </c>
      <c r="F606" s="43">
        <v>-16.249852359263507</v>
      </c>
      <c r="G606" s="218"/>
      <c r="H606" s="65"/>
    </row>
    <row r="607" spans="2:8" x14ac:dyDescent="0.25">
      <c r="B607" s="69">
        <v>23</v>
      </c>
      <c r="C607" s="92" t="s">
        <v>132</v>
      </c>
      <c r="D607" s="217">
        <v>0.72096226037862987</v>
      </c>
      <c r="E607" s="73">
        <v>0.88138721371772699</v>
      </c>
      <c r="F607" s="43">
        <v>-16.042495333909713</v>
      </c>
      <c r="G607" s="218"/>
      <c r="H607" s="65"/>
    </row>
    <row r="608" spans="2:8" x14ac:dyDescent="0.25">
      <c r="B608" s="75">
        <v>24</v>
      </c>
      <c r="C608" s="74" t="s">
        <v>289</v>
      </c>
      <c r="D608" s="217" t="e">
        <v>#DIV/0!</v>
      </c>
      <c r="E608" s="73" t="e">
        <v>#DIV/0!</v>
      </c>
      <c r="F608" s="43" t="e">
        <v>#DIV/0!</v>
      </c>
      <c r="G608" s="218"/>
      <c r="H608" s="65"/>
    </row>
    <row r="609" spans="2:9" x14ac:dyDescent="0.25">
      <c r="B609" s="219"/>
      <c r="C609" s="176" t="s">
        <v>29</v>
      </c>
      <c r="D609" s="217">
        <v>0.57951854214566367</v>
      </c>
      <c r="E609" s="73">
        <v>0.87811700071893406</v>
      </c>
      <c r="F609" s="48">
        <v>-29.859845857327038</v>
      </c>
      <c r="G609" s="140"/>
      <c r="H609" s="141"/>
    </row>
    <row r="610" spans="2:9" x14ac:dyDescent="0.25">
      <c r="B610" s="136"/>
      <c r="C610" s="213"/>
      <c r="D610" s="139"/>
      <c r="E610" s="139"/>
      <c r="F610" s="87"/>
      <c r="G610" s="140"/>
      <c r="H610" s="141"/>
    </row>
    <row r="611" spans="2:9" ht="14.25" customHeight="1" x14ac:dyDescent="0.25">
      <c r="B611" s="427" t="s">
        <v>255</v>
      </c>
      <c r="C611" s="427"/>
      <c r="D611" s="427"/>
      <c r="E611" s="427"/>
      <c r="F611" s="427"/>
      <c r="G611" s="96"/>
      <c r="H611" s="96"/>
      <c r="I611" s="96"/>
    </row>
    <row r="612" spans="2:9" x14ac:dyDescent="0.25">
      <c r="C612" s="96"/>
      <c r="D612" s="96"/>
      <c r="E612" s="96"/>
      <c r="F612" s="126" t="s">
        <v>75</v>
      </c>
      <c r="G612" s="96"/>
      <c r="H612" s="96"/>
      <c r="I612" s="96"/>
    </row>
    <row r="613" spans="2:9" ht="49.5" customHeight="1" x14ac:dyDescent="0.25">
      <c r="B613" s="132" t="s">
        <v>32</v>
      </c>
      <c r="C613" s="132" t="s">
        <v>33</v>
      </c>
      <c r="D613" s="220" t="s">
        <v>256</v>
      </c>
      <c r="E613" s="220" t="s">
        <v>76</v>
      </c>
      <c r="F613" s="220" t="s">
        <v>77</v>
      </c>
      <c r="G613" s="132" t="s">
        <v>78</v>
      </c>
    </row>
    <row r="614" spans="2:9" ht="19.5" customHeight="1" x14ac:dyDescent="0.25">
      <c r="B614" s="99" t="s">
        <v>238</v>
      </c>
      <c r="C614" s="99" t="s">
        <v>239</v>
      </c>
      <c r="D614" s="99" t="s">
        <v>240</v>
      </c>
      <c r="E614" s="99" t="s">
        <v>241</v>
      </c>
      <c r="F614" s="99" t="s">
        <v>242</v>
      </c>
      <c r="G614" s="99" t="s">
        <v>288</v>
      </c>
    </row>
    <row r="615" spans="2:9" x14ac:dyDescent="0.25">
      <c r="B615" s="75">
        <v>1</v>
      </c>
      <c r="C615" s="92" t="s">
        <v>155</v>
      </c>
      <c r="D615" s="221">
        <v>19299282.000000004</v>
      </c>
      <c r="E615" s="205">
        <v>5390.4251999999997</v>
      </c>
      <c r="F615" s="205">
        <v>3245.49</v>
      </c>
      <c r="G615" s="73">
        <v>0.60208422890275892</v>
      </c>
    </row>
    <row r="616" spans="2:9" x14ac:dyDescent="0.25">
      <c r="B616" s="75">
        <v>2</v>
      </c>
      <c r="C616" s="92" t="s">
        <v>132</v>
      </c>
      <c r="D616" s="221">
        <v>57076570</v>
      </c>
      <c r="E616" s="205">
        <v>13827.658599999999</v>
      </c>
      <c r="F616" s="205">
        <v>9969.2199999999993</v>
      </c>
      <c r="G616" s="73">
        <v>0.72096226037862987</v>
      </c>
    </row>
    <row r="617" spans="2:9" x14ac:dyDescent="0.25">
      <c r="B617" s="75">
        <v>3</v>
      </c>
      <c r="C617" s="92" t="s">
        <v>133</v>
      </c>
      <c r="D617" s="221">
        <v>82109310</v>
      </c>
      <c r="E617" s="205">
        <v>14193.645</v>
      </c>
      <c r="F617" s="205">
        <v>9681.9700000000012</v>
      </c>
      <c r="G617" s="73">
        <v>0.68213415229139529</v>
      </c>
    </row>
    <row r="618" spans="2:9" x14ac:dyDescent="0.25">
      <c r="B618" s="75">
        <v>4</v>
      </c>
      <c r="C618" s="92" t="s">
        <v>134</v>
      </c>
      <c r="D618" s="221">
        <v>87728440</v>
      </c>
      <c r="E618" s="205">
        <v>16242.328000000001</v>
      </c>
      <c r="F618" s="205">
        <v>10489.257000000001</v>
      </c>
      <c r="G618" s="73">
        <v>0.64579763442777416</v>
      </c>
    </row>
    <row r="619" spans="2:9" x14ac:dyDescent="0.25">
      <c r="B619" s="75">
        <v>5</v>
      </c>
      <c r="C619" s="92" t="s">
        <v>135</v>
      </c>
      <c r="D619" s="221">
        <v>53494550</v>
      </c>
      <c r="E619" s="205">
        <v>11960.2634</v>
      </c>
      <c r="F619" s="205">
        <v>6614.4179999999997</v>
      </c>
      <c r="G619" s="73">
        <v>0.55303280360865625</v>
      </c>
    </row>
    <row r="620" spans="2:9" x14ac:dyDescent="0.25">
      <c r="B620" s="75">
        <v>6</v>
      </c>
      <c r="C620" s="92" t="s">
        <v>136</v>
      </c>
      <c r="D620" s="221">
        <v>31142690</v>
      </c>
      <c r="E620" s="205">
        <v>7531.1047999999992</v>
      </c>
      <c r="F620" s="205">
        <v>3716.1000000000004</v>
      </c>
      <c r="G620" s="73">
        <v>0.49343357962566142</v>
      </c>
    </row>
    <row r="621" spans="2:9" x14ac:dyDescent="0.25">
      <c r="B621" s="75">
        <v>7</v>
      </c>
      <c r="C621" s="92" t="s">
        <v>137</v>
      </c>
      <c r="D621" s="221">
        <v>85561150</v>
      </c>
      <c r="E621" s="205">
        <v>14597.213800000001</v>
      </c>
      <c r="F621" s="205">
        <v>8641.7200000000012</v>
      </c>
      <c r="G621" s="73">
        <v>0.59201160703695388</v>
      </c>
    </row>
    <row r="622" spans="2:9" x14ac:dyDescent="0.25">
      <c r="B622" s="75">
        <v>8</v>
      </c>
      <c r="C622" s="92" t="s">
        <v>138</v>
      </c>
      <c r="D622" s="221">
        <v>13022600</v>
      </c>
      <c r="E622" s="205">
        <v>2397.3829999999998</v>
      </c>
      <c r="F622" s="205">
        <v>925.41000000000008</v>
      </c>
      <c r="G622" s="73">
        <v>0.38600841000374164</v>
      </c>
    </row>
    <row r="623" spans="2:9" x14ac:dyDescent="0.25">
      <c r="B623" s="75">
        <v>9</v>
      </c>
      <c r="C623" s="92" t="s">
        <v>139</v>
      </c>
      <c r="D623" s="221">
        <v>57448250</v>
      </c>
      <c r="E623" s="205">
        <v>15872.921</v>
      </c>
      <c r="F623" s="205">
        <v>11457.393</v>
      </c>
      <c r="G623" s="73">
        <v>0.72182007331857823</v>
      </c>
    </row>
    <row r="624" spans="2:9" x14ac:dyDescent="0.25">
      <c r="B624" s="75">
        <v>10</v>
      </c>
      <c r="C624" s="92" t="s">
        <v>140</v>
      </c>
      <c r="D624" s="221">
        <v>72248980</v>
      </c>
      <c r="E624" s="205">
        <v>14231.839899999999</v>
      </c>
      <c r="F624" s="205">
        <v>8899.9470000000001</v>
      </c>
      <c r="G624" s="73">
        <v>0.62535463176479389</v>
      </c>
    </row>
    <row r="625" spans="2:8" x14ac:dyDescent="0.25">
      <c r="B625" s="75">
        <v>11</v>
      </c>
      <c r="C625" s="92" t="s">
        <v>141</v>
      </c>
      <c r="D625" s="221">
        <v>36294000</v>
      </c>
      <c r="E625" s="205">
        <v>7941.6642000000002</v>
      </c>
      <c r="F625" s="205">
        <v>4312.8590000000004</v>
      </c>
      <c r="G625" s="73">
        <v>0.54306740896952055</v>
      </c>
    </row>
    <row r="626" spans="2:8" x14ac:dyDescent="0.25">
      <c r="B626" s="75">
        <v>12</v>
      </c>
      <c r="C626" s="92" t="s">
        <v>142</v>
      </c>
      <c r="D626" s="221">
        <v>31389710</v>
      </c>
      <c r="E626" s="205">
        <v>8675.2093999999997</v>
      </c>
      <c r="F626" s="205">
        <v>4175.87</v>
      </c>
      <c r="G626" s="73">
        <v>0.4813566805661198</v>
      </c>
    </row>
    <row r="627" spans="2:8" x14ac:dyDescent="0.25">
      <c r="B627" s="75">
        <v>13</v>
      </c>
      <c r="C627" s="92" t="s">
        <v>143</v>
      </c>
      <c r="D627" s="221">
        <v>100114170</v>
      </c>
      <c r="E627" s="205">
        <v>19363.035599999999</v>
      </c>
      <c r="F627" s="205">
        <v>10384.83</v>
      </c>
      <c r="G627" s="73">
        <v>0.536322414239635</v>
      </c>
    </row>
    <row r="628" spans="2:8" x14ac:dyDescent="0.25">
      <c r="B628" s="75">
        <v>14</v>
      </c>
      <c r="C628" s="92" t="s">
        <v>144</v>
      </c>
      <c r="D628" s="221">
        <v>143189950</v>
      </c>
      <c r="E628" s="205">
        <v>31877.907999999996</v>
      </c>
      <c r="F628" s="205">
        <v>19734.879999999997</v>
      </c>
      <c r="G628" s="73">
        <v>0.61907701095065581</v>
      </c>
    </row>
    <row r="629" spans="2:8" x14ac:dyDescent="0.25">
      <c r="B629" s="75">
        <v>15</v>
      </c>
      <c r="C629" s="92" t="s">
        <v>145</v>
      </c>
      <c r="D629" s="221">
        <v>97710900</v>
      </c>
      <c r="E629" s="205">
        <v>19966.898399999998</v>
      </c>
      <c r="F629" s="205">
        <v>12742.254499999999</v>
      </c>
      <c r="G629" s="73">
        <v>0.63816894565858062</v>
      </c>
    </row>
    <row r="630" spans="2:8" x14ac:dyDescent="0.25">
      <c r="B630" s="75">
        <v>16</v>
      </c>
      <c r="C630" s="92" t="s">
        <v>146</v>
      </c>
      <c r="D630" s="221">
        <v>102265820</v>
      </c>
      <c r="E630" s="205">
        <v>18643.645700000001</v>
      </c>
      <c r="F630" s="205">
        <v>13033.899000000001</v>
      </c>
      <c r="G630" s="73">
        <v>0.69910677395033316</v>
      </c>
    </row>
    <row r="631" spans="2:8" x14ac:dyDescent="0.25">
      <c r="B631" s="75">
        <v>17</v>
      </c>
      <c r="C631" s="92" t="s">
        <v>147</v>
      </c>
      <c r="D631" s="221">
        <v>90205080</v>
      </c>
      <c r="E631" s="205">
        <v>18356.0376</v>
      </c>
      <c r="F631" s="205">
        <v>9420.1330000000016</v>
      </c>
      <c r="G631" s="73">
        <v>0.5131898945336657</v>
      </c>
    </row>
    <row r="632" spans="2:8" x14ac:dyDescent="0.25">
      <c r="B632" s="75">
        <v>18</v>
      </c>
      <c r="C632" s="92" t="s">
        <v>148</v>
      </c>
      <c r="D632" s="221">
        <v>122585170</v>
      </c>
      <c r="E632" s="205">
        <v>28468.770400000001</v>
      </c>
      <c r="F632" s="205">
        <v>13546.199000000001</v>
      </c>
      <c r="G632" s="73">
        <v>0.47582662720129282</v>
      </c>
    </row>
    <row r="633" spans="2:8" x14ac:dyDescent="0.25">
      <c r="B633" s="75">
        <v>19</v>
      </c>
      <c r="C633" s="92" t="s">
        <v>149</v>
      </c>
      <c r="D633" s="221">
        <v>186728260</v>
      </c>
      <c r="E633" s="205">
        <v>32375.612199999996</v>
      </c>
      <c r="F633" s="205">
        <v>20656.12</v>
      </c>
      <c r="G633" s="73">
        <v>0.63801480794855836</v>
      </c>
    </row>
    <row r="634" spans="2:8" x14ac:dyDescent="0.25">
      <c r="B634" s="75">
        <v>20</v>
      </c>
      <c r="C634" s="92" t="s">
        <v>150</v>
      </c>
      <c r="D634" s="221">
        <v>68006170</v>
      </c>
      <c r="E634" s="205">
        <v>12975.1129</v>
      </c>
      <c r="F634" s="205">
        <v>8567.2900000000009</v>
      </c>
      <c r="G634" s="73">
        <v>0.66028635481083175</v>
      </c>
    </row>
    <row r="635" spans="2:8" x14ac:dyDescent="0.25">
      <c r="B635" s="75">
        <v>21</v>
      </c>
      <c r="C635" s="74" t="s">
        <v>151</v>
      </c>
      <c r="D635" s="221">
        <v>17982090</v>
      </c>
      <c r="E635" s="205">
        <v>3508.3553999999995</v>
      </c>
      <c r="F635" s="205">
        <v>1470.48</v>
      </c>
      <c r="G635" s="73">
        <v>0.41913655611971362</v>
      </c>
    </row>
    <row r="636" spans="2:8" x14ac:dyDescent="0.25">
      <c r="B636" s="69">
        <v>22</v>
      </c>
      <c r="C636" s="74" t="s">
        <v>291</v>
      </c>
      <c r="D636" s="221">
        <v>41646100</v>
      </c>
      <c r="E636" s="205">
        <v>7676.0854000000008</v>
      </c>
      <c r="F636" s="205">
        <v>4727.92</v>
      </c>
      <c r="G636" s="73">
        <v>0.61592853044600049</v>
      </c>
    </row>
    <row r="637" spans="2:8" x14ac:dyDescent="0.25">
      <c r="B637" s="69">
        <v>23</v>
      </c>
      <c r="C637" s="74" t="s">
        <v>290</v>
      </c>
      <c r="D637" s="221">
        <v>25635110</v>
      </c>
      <c r="E637" s="205">
        <v>4694.1062000000002</v>
      </c>
      <c r="F637" s="205">
        <v>2936.3599999999997</v>
      </c>
      <c r="G637" s="73">
        <v>0.62554187632141756</v>
      </c>
    </row>
    <row r="638" spans="2:8" x14ac:dyDescent="0.25">
      <c r="B638" s="75">
        <v>24</v>
      </c>
      <c r="C638" s="74" t="s">
        <v>289</v>
      </c>
      <c r="D638" s="221">
        <v>0</v>
      </c>
      <c r="E638" s="205">
        <v>0</v>
      </c>
      <c r="F638" s="205">
        <v>0</v>
      </c>
      <c r="G638" s="73" t="e">
        <v>#DIV/0!</v>
      </c>
    </row>
    <row r="639" spans="2:8" x14ac:dyDescent="0.25">
      <c r="B639" s="222"/>
      <c r="C639" s="176" t="s">
        <v>29</v>
      </c>
      <c r="D639" s="223">
        <v>1622884352</v>
      </c>
      <c r="E639" s="224">
        <v>330767.22409999999</v>
      </c>
      <c r="F639" s="224">
        <v>191685.7395</v>
      </c>
      <c r="G639" s="44">
        <v>0.57951854214566356</v>
      </c>
      <c r="H639" s="141"/>
    </row>
    <row r="640" spans="2:8" x14ac:dyDescent="0.25">
      <c r="B640" s="225"/>
      <c r="C640" s="213"/>
      <c r="D640" s="88"/>
      <c r="E640" s="138"/>
      <c r="F640" s="226"/>
      <c r="G640" s="56"/>
      <c r="H640" s="141"/>
    </row>
    <row r="641" spans="2:9" x14ac:dyDescent="0.25">
      <c r="B641" s="427" t="s">
        <v>257</v>
      </c>
      <c r="C641" s="427"/>
      <c r="D641" s="427"/>
      <c r="E641" s="427"/>
      <c r="F641" s="427"/>
      <c r="G641" s="427"/>
      <c r="H641" s="96"/>
      <c r="I641" s="96"/>
    </row>
    <row r="642" spans="2:9" ht="11.25" customHeight="1" x14ac:dyDescent="0.25">
      <c r="C642" s="96"/>
      <c r="D642" s="96"/>
      <c r="E642" s="96"/>
      <c r="F642" s="438" t="s">
        <v>79</v>
      </c>
      <c r="G642" s="438"/>
      <c r="H642" s="96"/>
      <c r="I642" s="96"/>
    </row>
    <row r="643" spans="2:9" ht="48.75" customHeight="1" x14ac:dyDescent="0.25">
      <c r="B643" s="132" t="s">
        <v>32</v>
      </c>
      <c r="C643" s="132" t="s">
        <v>33</v>
      </c>
      <c r="D643" s="220" t="s">
        <v>258</v>
      </c>
      <c r="E643" s="220" t="s">
        <v>80</v>
      </c>
      <c r="F643" s="220" t="s">
        <v>81</v>
      </c>
      <c r="G643" s="132" t="s">
        <v>78</v>
      </c>
    </row>
    <row r="644" spans="2:9" ht="16.5" customHeight="1" x14ac:dyDescent="0.25">
      <c r="B644" s="97">
        <v>1</v>
      </c>
      <c r="C644" s="97">
        <v>2</v>
      </c>
      <c r="D644" s="98">
        <v>3</v>
      </c>
      <c r="E644" s="98">
        <v>4</v>
      </c>
      <c r="F644" s="98">
        <v>5</v>
      </c>
      <c r="G644" s="97">
        <v>6</v>
      </c>
    </row>
    <row r="645" spans="2:9" x14ac:dyDescent="0.25">
      <c r="B645" s="75">
        <v>1</v>
      </c>
      <c r="C645" s="92" t="s">
        <v>155</v>
      </c>
      <c r="D645" s="227">
        <v>19299282.000000004</v>
      </c>
      <c r="E645" s="228">
        <v>2223.4787693999997</v>
      </c>
      <c r="F645" s="205">
        <v>1841.3566081491001</v>
      </c>
      <c r="G645" s="73">
        <v>0.82814220378006387</v>
      </c>
    </row>
    <row r="646" spans="2:9" x14ac:dyDescent="0.25">
      <c r="B646" s="75">
        <v>2</v>
      </c>
      <c r="C646" s="92" t="s">
        <v>132</v>
      </c>
      <c r="D646" s="227">
        <v>57076570</v>
      </c>
      <c r="E646" s="228">
        <v>5702.7030002000001</v>
      </c>
      <c r="F646" s="205">
        <v>5026.2895080060007</v>
      </c>
      <c r="G646" s="73">
        <v>0.88138721371772699</v>
      </c>
    </row>
    <row r="647" spans="2:9" x14ac:dyDescent="0.25">
      <c r="B647" s="75">
        <v>3</v>
      </c>
      <c r="C647" s="92" t="s">
        <v>133</v>
      </c>
      <c r="D647" s="227">
        <v>82109310</v>
      </c>
      <c r="E647" s="228">
        <v>5855.992671</v>
      </c>
      <c r="F647" s="205">
        <v>4946.1627596640001</v>
      </c>
      <c r="G647" s="73">
        <v>0.84463267588403035</v>
      </c>
    </row>
    <row r="648" spans="2:9" x14ac:dyDescent="0.25">
      <c r="B648" s="75">
        <v>4</v>
      </c>
      <c r="C648" s="92" t="s">
        <v>134</v>
      </c>
      <c r="D648" s="227">
        <v>87728440</v>
      </c>
      <c r="E648" s="228">
        <v>6700.6119799999997</v>
      </c>
      <c r="F648" s="205">
        <v>5605.0619212700003</v>
      </c>
      <c r="G648" s="73">
        <v>0.83650000000000013</v>
      </c>
    </row>
    <row r="649" spans="2:9" x14ac:dyDescent="0.25">
      <c r="B649" s="75">
        <v>5</v>
      </c>
      <c r="C649" s="92" t="s">
        <v>135</v>
      </c>
      <c r="D649" s="227">
        <v>53494550</v>
      </c>
      <c r="E649" s="228">
        <v>4932.9779758000004</v>
      </c>
      <c r="F649" s="205">
        <v>4189.8366158110002</v>
      </c>
      <c r="G649" s="73">
        <v>0.8493523864013437</v>
      </c>
    </row>
    <row r="650" spans="2:9" x14ac:dyDescent="0.25">
      <c r="B650" s="75">
        <v>6</v>
      </c>
      <c r="C650" s="92" t="s">
        <v>136</v>
      </c>
      <c r="D650" s="227">
        <v>31142690</v>
      </c>
      <c r="E650" s="228">
        <v>3105.9294466000001</v>
      </c>
      <c r="F650" s="205">
        <v>2647.4675068357601</v>
      </c>
      <c r="G650" s="73">
        <v>0.85239138633167943</v>
      </c>
      <c r="I650" s="26" t="s">
        <v>15</v>
      </c>
    </row>
    <row r="651" spans="2:9" x14ac:dyDescent="0.25">
      <c r="B651" s="75">
        <v>7</v>
      </c>
      <c r="C651" s="92" t="s">
        <v>137</v>
      </c>
      <c r="D651" s="227">
        <v>85561150</v>
      </c>
      <c r="E651" s="228">
        <v>6022.6082005999997</v>
      </c>
      <c r="F651" s="205">
        <v>5187.2724431767811</v>
      </c>
      <c r="G651" s="73">
        <v>0.86130000000000018</v>
      </c>
    </row>
    <row r="652" spans="2:9" x14ac:dyDescent="0.25">
      <c r="B652" s="75">
        <v>8</v>
      </c>
      <c r="C652" s="92" t="s">
        <v>138</v>
      </c>
      <c r="D652" s="227">
        <v>13022600</v>
      </c>
      <c r="E652" s="228">
        <v>989.02405599999997</v>
      </c>
      <c r="F652" s="205">
        <v>764.39202534920014</v>
      </c>
      <c r="G652" s="73">
        <v>0.77287505871262663</v>
      </c>
    </row>
    <row r="653" spans="2:9" x14ac:dyDescent="0.25">
      <c r="B653" s="75">
        <v>9</v>
      </c>
      <c r="C653" s="92" t="s">
        <v>139</v>
      </c>
      <c r="D653" s="227">
        <v>57448250</v>
      </c>
      <c r="E653" s="228">
        <v>6545.388277</v>
      </c>
      <c r="F653" s="205">
        <v>6072.0717188300005</v>
      </c>
      <c r="G653" s="73">
        <v>0.92768701593560188</v>
      </c>
    </row>
    <row r="654" spans="2:9" x14ac:dyDescent="0.25">
      <c r="B654" s="75">
        <v>10</v>
      </c>
      <c r="C654" s="92" t="s">
        <v>140</v>
      </c>
      <c r="D654" s="227">
        <v>72248980</v>
      </c>
      <c r="E654" s="228">
        <v>5870.7429367999994</v>
      </c>
      <c r="F654" s="205">
        <v>5335.9107628318798</v>
      </c>
      <c r="G654" s="73">
        <v>0.9088987237687427</v>
      </c>
    </row>
    <row r="655" spans="2:9" x14ac:dyDescent="0.25">
      <c r="B655" s="75">
        <v>11</v>
      </c>
      <c r="C655" s="92" t="s">
        <v>141</v>
      </c>
      <c r="D655" s="227">
        <v>36294000</v>
      </c>
      <c r="E655" s="228">
        <v>3275.5950503999998</v>
      </c>
      <c r="F655" s="205">
        <v>2974.2118393859996</v>
      </c>
      <c r="G655" s="73">
        <v>0.90799130955543583</v>
      </c>
    </row>
    <row r="656" spans="2:9" x14ac:dyDescent="0.25">
      <c r="B656" s="75">
        <v>12</v>
      </c>
      <c r="C656" s="92" t="s">
        <v>142</v>
      </c>
      <c r="D656" s="227">
        <v>31389710</v>
      </c>
      <c r="E656" s="228">
        <v>3577.3252438</v>
      </c>
      <c r="F656" s="205">
        <v>2940.9404777660602</v>
      </c>
      <c r="G656" s="73">
        <v>0.82210598068015128</v>
      </c>
    </row>
    <row r="657" spans="2:9" x14ac:dyDescent="0.25">
      <c r="B657" s="75">
        <v>13</v>
      </c>
      <c r="C657" s="92" t="s">
        <v>143</v>
      </c>
      <c r="D657" s="227">
        <v>100114170</v>
      </c>
      <c r="E657" s="228">
        <v>7987.5820841999994</v>
      </c>
      <c r="F657" s="205">
        <v>6631.6567673760001</v>
      </c>
      <c r="G657" s="73">
        <v>0.83024583628303295</v>
      </c>
      <c r="H657" s="26" t="s">
        <v>15</v>
      </c>
    </row>
    <row r="658" spans="2:9" x14ac:dyDescent="0.25">
      <c r="B658" s="75">
        <v>14</v>
      </c>
      <c r="C658" s="92" t="s">
        <v>144</v>
      </c>
      <c r="D658" s="227">
        <v>143189950</v>
      </c>
      <c r="E658" s="228">
        <v>13148.017091</v>
      </c>
      <c r="F658" s="205">
        <v>11828.197744408602</v>
      </c>
      <c r="G658" s="73">
        <v>0.89961837306289838</v>
      </c>
    </row>
    <row r="659" spans="2:9" x14ac:dyDescent="0.25">
      <c r="B659" s="75">
        <v>15</v>
      </c>
      <c r="C659" s="92" t="s">
        <v>145</v>
      </c>
      <c r="D659" s="227">
        <v>97710900</v>
      </c>
      <c r="E659" s="228">
        <v>8236.1332308000001</v>
      </c>
      <c r="F659" s="205">
        <v>7057.0874668163196</v>
      </c>
      <c r="G659" s="73">
        <v>0.85684474365051566</v>
      </c>
      <c r="I659" s="26" t="s">
        <v>15</v>
      </c>
    </row>
    <row r="660" spans="2:9" x14ac:dyDescent="0.25">
      <c r="B660" s="75">
        <v>16</v>
      </c>
      <c r="C660" s="92" t="s">
        <v>146</v>
      </c>
      <c r="D660" s="227">
        <v>102265820</v>
      </c>
      <c r="E660" s="228">
        <v>7691.4086103999998</v>
      </c>
      <c r="F660" s="205">
        <v>7027.3631053517192</v>
      </c>
      <c r="G660" s="73">
        <v>0.91366399333531878</v>
      </c>
    </row>
    <row r="661" spans="2:9" x14ac:dyDescent="0.25">
      <c r="B661" s="75">
        <v>17</v>
      </c>
      <c r="C661" s="92" t="s">
        <v>147</v>
      </c>
      <c r="D661" s="227">
        <v>90205080</v>
      </c>
      <c r="E661" s="228">
        <v>7571.7079991999999</v>
      </c>
      <c r="F661" s="205">
        <v>6628.1311621077602</v>
      </c>
      <c r="G661" s="73">
        <v>0.87538124328197353</v>
      </c>
    </row>
    <row r="662" spans="2:9" x14ac:dyDescent="0.25">
      <c r="B662" s="75">
        <v>18</v>
      </c>
      <c r="C662" s="92" t="s">
        <v>148</v>
      </c>
      <c r="D662" s="227">
        <v>122585170</v>
      </c>
      <c r="E662" s="228">
        <v>11741.391921799999</v>
      </c>
      <c r="F662" s="205">
        <v>10691.020597648601</v>
      </c>
      <c r="G662" s="73">
        <v>0.9105411580545919</v>
      </c>
      <c r="H662" s="26" t="s">
        <v>15</v>
      </c>
    </row>
    <row r="663" spans="2:9" x14ac:dyDescent="0.25">
      <c r="B663" s="75">
        <v>19</v>
      </c>
      <c r="C663" s="92" t="s">
        <v>149</v>
      </c>
      <c r="D663" s="227">
        <v>186728260</v>
      </c>
      <c r="E663" s="228">
        <v>13357.4250524</v>
      </c>
      <c r="F663" s="205">
        <v>12393.01896361672</v>
      </c>
      <c r="G663" s="73">
        <v>0.92779999999999996</v>
      </c>
    </row>
    <row r="664" spans="2:9" x14ac:dyDescent="0.25">
      <c r="B664" s="75">
        <v>20</v>
      </c>
      <c r="C664" s="92" t="s">
        <v>150</v>
      </c>
      <c r="D664" s="227">
        <v>68006170</v>
      </c>
      <c r="E664" s="228">
        <v>5352.5471318</v>
      </c>
      <c r="F664" s="205">
        <v>4514.5800946992003</v>
      </c>
      <c r="G664" s="73">
        <v>0.84344518292564741</v>
      </c>
    </row>
    <row r="665" spans="2:9" x14ac:dyDescent="0.25">
      <c r="B665" s="75">
        <v>21</v>
      </c>
      <c r="C665" s="76" t="s">
        <v>151</v>
      </c>
      <c r="D665" s="227">
        <v>17982090</v>
      </c>
      <c r="E665" s="205">
        <v>1447.2406338000001</v>
      </c>
      <c r="F665" s="205">
        <v>1261.9938326736001</v>
      </c>
      <c r="G665" s="73">
        <v>0.872</v>
      </c>
    </row>
    <row r="666" spans="2:9" x14ac:dyDescent="0.25">
      <c r="B666" s="69">
        <v>22</v>
      </c>
      <c r="C666" s="74" t="s">
        <v>291</v>
      </c>
      <c r="D666" s="227">
        <v>41646100</v>
      </c>
      <c r="E666" s="205">
        <v>3166.7117947999996</v>
      </c>
      <c r="F666" s="205">
        <v>2665.2942636852003</v>
      </c>
      <c r="G666" s="73">
        <v>0.84165987825662947</v>
      </c>
    </row>
    <row r="667" spans="2:9" x14ac:dyDescent="0.25">
      <c r="B667" s="69">
        <v>23</v>
      </c>
      <c r="C667" s="74" t="s">
        <v>290</v>
      </c>
      <c r="D667" s="227">
        <v>25635110</v>
      </c>
      <c r="E667" s="205">
        <v>1936.5352653999998</v>
      </c>
      <c r="F667" s="205">
        <v>1576.1561403763201</v>
      </c>
      <c r="G667" s="73">
        <v>0.8139052092349881</v>
      </c>
    </row>
    <row r="668" spans="2:9" x14ac:dyDescent="0.25">
      <c r="B668" s="75">
        <v>24</v>
      </c>
      <c r="C668" s="74" t="s">
        <v>289</v>
      </c>
      <c r="D668" s="227">
        <v>0</v>
      </c>
      <c r="E668" s="205">
        <v>0</v>
      </c>
      <c r="F668" s="205">
        <v>0</v>
      </c>
      <c r="G668" s="73" t="e">
        <v>#DIV/0!</v>
      </c>
    </row>
    <row r="669" spans="2:9" x14ac:dyDescent="0.25">
      <c r="B669" s="219"/>
      <c r="C669" s="176" t="s">
        <v>29</v>
      </c>
      <c r="D669" s="227">
        <v>1622884352</v>
      </c>
      <c r="E669" s="177">
        <v>136439.0784232</v>
      </c>
      <c r="F669" s="205">
        <v>119809.47432583582</v>
      </c>
      <c r="G669" s="44">
        <v>0.87811700071893406</v>
      </c>
      <c r="H669" s="141"/>
    </row>
    <row r="670" spans="2:9" x14ac:dyDescent="0.25">
      <c r="B670" s="136"/>
      <c r="C670" s="213"/>
      <c r="D670" s="229"/>
      <c r="E670" s="138"/>
      <c r="F670" s="226"/>
      <c r="G670" s="56"/>
      <c r="H670" s="141"/>
    </row>
    <row r="671" spans="2:9" x14ac:dyDescent="0.25">
      <c r="B671" s="136"/>
      <c r="C671" s="213"/>
      <c r="D671" s="229"/>
      <c r="E671" s="138"/>
      <c r="F671" s="226"/>
      <c r="G671" s="56"/>
      <c r="H671" s="141"/>
    </row>
    <row r="672" spans="2:9" x14ac:dyDescent="0.25">
      <c r="B672" s="408" t="s">
        <v>82</v>
      </c>
      <c r="C672" s="408"/>
      <c r="D672" s="408"/>
      <c r="E672" s="408"/>
      <c r="F672" s="408"/>
      <c r="G672" s="230"/>
      <c r="H672" s="230"/>
    </row>
    <row r="673" spans="2:8" ht="13.5" customHeight="1" x14ac:dyDescent="0.25">
      <c r="B673" s="231"/>
      <c r="C673" s="231"/>
      <c r="D673" s="231"/>
      <c r="E673" s="230"/>
      <c r="F673" s="230"/>
      <c r="G673" s="230"/>
      <c r="H673" s="230"/>
    </row>
    <row r="674" spans="2:8" ht="13.5" customHeight="1" x14ac:dyDescent="0.25">
      <c r="B674" s="408" t="s">
        <v>159</v>
      </c>
      <c r="C674" s="408"/>
      <c r="D674" s="408"/>
      <c r="E674" s="408"/>
      <c r="F674" s="408"/>
      <c r="G674" s="230"/>
      <c r="H674" s="230"/>
    </row>
    <row r="675" spans="2:8" ht="13.5" customHeight="1" x14ac:dyDescent="0.25">
      <c r="B675" s="409" t="s">
        <v>259</v>
      </c>
      <c r="C675" s="409"/>
      <c r="D675" s="409"/>
      <c r="E675" s="409"/>
      <c r="F675" s="409"/>
      <c r="G675" s="230"/>
      <c r="H675" s="230"/>
    </row>
    <row r="676" spans="2:8" ht="30" x14ac:dyDescent="0.25">
      <c r="B676" s="132" t="s">
        <v>40</v>
      </c>
      <c r="C676" s="132" t="s">
        <v>41</v>
      </c>
      <c r="D676" s="132" t="s">
        <v>260</v>
      </c>
      <c r="E676" s="132" t="s">
        <v>157</v>
      </c>
      <c r="F676" s="132" t="s">
        <v>158</v>
      </c>
      <c r="G676" s="230"/>
      <c r="H676" s="230"/>
    </row>
    <row r="677" spans="2:8" ht="13.5" customHeight="1" x14ac:dyDescent="0.25">
      <c r="B677" s="232">
        <v>1</v>
      </c>
      <c r="C677" s="232">
        <v>2</v>
      </c>
      <c r="D677" s="232">
        <v>3</v>
      </c>
      <c r="E677" s="232">
        <v>4</v>
      </c>
      <c r="F677" s="232" t="s">
        <v>160</v>
      </c>
      <c r="G677" s="230"/>
      <c r="H677" s="230"/>
    </row>
    <row r="678" spans="2:8" x14ac:dyDescent="0.25">
      <c r="B678" s="233">
        <v>1</v>
      </c>
      <c r="C678" s="234" t="s">
        <v>155</v>
      </c>
      <c r="D678" s="72">
        <v>3987</v>
      </c>
      <c r="E678" s="24">
        <v>4232</v>
      </c>
      <c r="F678" s="84">
        <v>245</v>
      </c>
      <c r="G678" s="230"/>
      <c r="H678" s="230"/>
    </row>
    <row r="679" spans="2:8" x14ac:dyDescent="0.25">
      <c r="B679" s="233">
        <v>2</v>
      </c>
      <c r="C679" s="234" t="s">
        <v>132</v>
      </c>
      <c r="D679" s="72">
        <v>12667</v>
      </c>
      <c r="E679" s="24">
        <v>12241</v>
      </c>
      <c r="F679" s="84">
        <v>-426</v>
      </c>
      <c r="G679" s="230"/>
      <c r="H679" s="230"/>
    </row>
    <row r="680" spans="2:8" x14ac:dyDescent="0.25">
      <c r="B680" s="233">
        <v>3</v>
      </c>
      <c r="C680" s="234" t="s">
        <v>133</v>
      </c>
      <c r="D680" s="72">
        <v>11521</v>
      </c>
      <c r="E680" s="24">
        <v>10776</v>
      </c>
      <c r="F680" s="84">
        <v>-745</v>
      </c>
      <c r="G680" s="230"/>
      <c r="H680" s="230"/>
    </row>
    <row r="681" spans="2:8" x14ac:dyDescent="0.25">
      <c r="B681" s="233">
        <v>4</v>
      </c>
      <c r="C681" s="234" t="s">
        <v>134</v>
      </c>
      <c r="D681" s="72">
        <v>14462</v>
      </c>
      <c r="E681" s="24">
        <v>12859</v>
      </c>
      <c r="F681" s="84">
        <v>-1603</v>
      </c>
      <c r="G681" s="230"/>
      <c r="H681" s="230"/>
    </row>
    <row r="682" spans="2:8" x14ac:dyDescent="0.25">
      <c r="B682" s="233">
        <v>5</v>
      </c>
      <c r="C682" s="234" t="s">
        <v>135</v>
      </c>
      <c r="D682" s="72">
        <v>9207</v>
      </c>
      <c r="E682" s="24">
        <v>7231</v>
      </c>
      <c r="F682" s="84">
        <v>-1976</v>
      </c>
      <c r="G682" s="230"/>
      <c r="H682" s="230"/>
    </row>
    <row r="683" spans="2:8" x14ac:dyDescent="0.25">
      <c r="B683" s="233">
        <v>6</v>
      </c>
      <c r="C683" s="234" t="s">
        <v>136</v>
      </c>
      <c r="D683" s="72">
        <v>6454</v>
      </c>
      <c r="E683" s="24">
        <v>5376</v>
      </c>
      <c r="F683" s="84">
        <v>-1078</v>
      </c>
      <c r="G683" s="230"/>
      <c r="H683" s="230"/>
    </row>
    <row r="684" spans="2:8" x14ac:dyDescent="0.25">
      <c r="B684" s="233">
        <v>7</v>
      </c>
      <c r="C684" s="234" t="s">
        <v>137</v>
      </c>
      <c r="D684" s="72">
        <v>7961</v>
      </c>
      <c r="E684" s="24">
        <v>7722</v>
      </c>
      <c r="F684" s="84">
        <v>-239</v>
      </c>
      <c r="G684" s="230"/>
      <c r="H684" s="230"/>
    </row>
    <row r="685" spans="2:8" x14ac:dyDescent="0.25">
      <c r="B685" s="233">
        <v>8</v>
      </c>
      <c r="C685" s="234" t="s">
        <v>138</v>
      </c>
      <c r="D685" s="72">
        <v>4141</v>
      </c>
      <c r="E685" s="24">
        <v>2684</v>
      </c>
      <c r="F685" s="84">
        <v>-1457</v>
      </c>
      <c r="G685" s="230"/>
      <c r="H685" s="230"/>
    </row>
    <row r="686" spans="2:8" x14ac:dyDescent="0.25">
      <c r="B686" s="233">
        <v>9</v>
      </c>
      <c r="C686" s="234" t="s">
        <v>139</v>
      </c>
      <c r="D686" s="72">
        <v>12481</v>
      </c>
      <c r="E686" s="24">
        <v>11770</v>
      </c>
      <c r="F686" s="84">
        <v>-711</v>
      </c>
      <c r="G686" s="230"/>
      <c r="H686" s="230"/>
    </row>
    <row r="687" spans="2:8" x14ac:dyDescent="0.25">
      <c r="B687" s="233">
        <v>10</v>
      </c>
      <c r="C687" s="234" t="s">
        <v>140</v>
      </c>
      <c r="D687" s="72">
        <v>9574</v>
      </c>
      <c r="E687" s="24">
        <v>9180</v>
      </c>
      <c r="F687" s="84">
        <v>-394</v>
      </c>
      <c r="G687" s="230"/>
      <c r="H687" s="230"/>
    </row>
    <row r="688" spans="2:8" x14ac:dyDescent="0.25">
      <c r="B688" s="233">
        <v>11</v>
      </c>
      <c r="C688" s="234" t="s">
        <v>141</v>
      </c>
      <c r="D688" s="72">
        <v>6584</v>
      </c>
      <c r="E688" s="24">
        <v>6106</v>
      </c>
      <c r="F688" s="84">
        <v>-478</v>
      </c>
      <c r="G688" s="230"/>
      <c r="H688" s="230"/>
    </row>
    <row r="689" spans="2:8" x14ac:dyDescent="0.25">
      <c r="B689" s="233">
        <v>12</v>
      </c>
      <c r="C689" s="234" t="s">
        <v>142</v>
      </c>
      <c r="D689" s="72">
        <v>3369</v>
      </c>
      <c r="E689" s="24">
        <v>3369</v>
      </c>
      <c r="F689" s="84">
        <v>0</v>
      </c>
      <c r="G689" s="230"/>
      <c r="H689" s="230"/>
    </row>
    <row r="690" spans="2:8" x14ac:dyDescent="0.25">
      <c r="B690" s="233">
        <v>13</v>
      </c>
      <c r="C690" s="234" t="s">
        <v>143</v>
      </c>
      <c r="D690" s="72">
        <v>11627</v>
      </c>
      <c r="E690" s="24">
        <v>11968</v>
      </c>
      <c r="F690" s="84">
        <v>341</v>
      </c>
      <c r="G690" s="230"/>
      <c r="H690" s="230"/>
    </row>
    <row r="691" spans="2:8" x14ac:dyDescent="0.25">
      <c r="B691" s="233">
        <v>14</v>
      </c>
      <c r="C691" s="234" t="s">
        <v>144</v>
      </c>
      <c r="D691" s="72">
        <v>19971</v>
      </c>
      <c r="E691" s="24">
        <v>20104</v>
      </c>
      <c r="F691" s="84">
        <v>133</v>
      </c>
      <c r="G691" s="230"/>
      <c r="H691" s="230"/>
    </row>
    <row r="692" spans="2:8" x14ac:dyDescent="0.25">
      <c r="B692" s="233">
        <v>15</v>
      </c>
      <c r="C692" s="234" t="s">
        <v>145</v>
      </c>
      <c r="D692" s="72">
        <v>15818</v>
      </c>
      <c r="E692" s="24">
        <v>15280</v>
      </c>
      <c r="F692" s="84">
        <v>-538</v>
      </c>
      <c r="G692" s="230"/>
      <c r="H692" s="230"/>
    </row>
    <row r="693" spans="2:8" x14ac:dyDescent="0.25">
      <c r="B693" s="233">
        <v>16</v>
      </c>
      <c r="C693" s="234" t="s">
        <v>146</v>
      </c>
      <c r="D693" s="72">
        <v>16818</v>
      </c>
      <c r="E693" s="24">
        <v>19522</v>
      </c>
      <c r="F693" s="84">
        <v>2704</v>
      </c>
      <c r="G693" s="230"/>
      <c r="H693" s="230"/>
    </row>
    <row r="694" spans="2:8" x14ac:dyDescent="0.25">
      <c r="B694" s="233">
        <v>17</v>
      </c>
      <c r="C694" s="234" t="s">
        <v>147</v>
      </c>
      <c r="D694" s="72">
        <v>15280</v>
      </c>
      <c r="E694" s="24">
        <v>13612</v>
      </c>
      <c r="F694" s="84">
        <v>-1668</v>
      </c>
      <c r="G694" s="230"/>
      <c r="H694" s="230"/>
    </row>
    <row r="695" spans="2:8" x14ac:dyDescent="0.25">
      <c r="B695" s="233">
        <v>18</v>
      </c>
      <c r="C695" s="234" t="s">
        <v>148</v>
      </c>
      <c r="D695" s="72">
        <v>19173</v>
      </c>
      <c r="E695" s="24">
        <v>18565</v>
      </c>
      <c r="F695" s="84">
        <v>-608</v>
      </c>
      <c r="G695" s="230"/>
      <c r="H695" s="230"/>
    </row>
    <row r="696" spans="2:8" x14ac:dyDescent="0.25">
      <c r="B696" s="233">
        <v>19</v>
      </c>
      <c r="C696" s="234" t="s">
        <v>149</v>
      </c>
      <c r="D696" s="72">
        <v>22383</v>
      </c>
      <c r="E696" s="24">
        <v>19907</v>
      </c>
      <c r="F696" s="84">
        <v>-2476</v>
      </c>
      <c r="G696" s="230"/>
      <c r="H696" s="230"/>
    </row>
    <row r="697" spans="2:8" x14ac:dyDescent="0.25">
      <c r="B697" s="233">
        <v>20</v>
      </c>
      <c r="C697" s="234" t="s">
        <v>150</v>
      </c>
      <c r="D697" s="72">
        <v>11036</v>
      </c>
      <c r="E697" s="24">
        <v>11018</v>
      </c>
      <c r="F697" s="84">
        <v>-18</v>
      </c>
      <c r="G697" s="230"/>
      <c r="H697" s="230"/>
    </row>
    <row r="698" spans="2:8" x14ac:dyDescent="0.25">
      <c r="B698" s="233">
        <v>21</v>
      </c>
      <c r="C698" s="235" t="s">
        <v>151</v>
      </c>
      <c r="D698" s="72">
        <v>2602</v>
      </c>
      <c r="E698" s="236">
        <v>2168</v>
      </c>
      <c r="F698" s="84">
        <v>-434</v>
      </c>
      <c r="G698" s="230"/>
      <c r="H698" s="230"/>
    </row>
    <row r="699" spans="2:8" x14ac:dyDescent="0.25">
      <c r="B699" s="69">
        <v>22</v>
      </c>
      <c r="C699" s="74" t="s">
        <v>291</v>
      </c>
      <c r="D699" s="72">
        <v>6072</v>
      </c>
      <c r="E699" s="236">
        <v>5310</v>
      </c>
      <c r="F699" s="84">
        <v>-762</v>
      </c>
      <c r="G699" s="230"/>
      <c r="H699" s="230"/>
    </row>
    <row r="700" spans="2:8" x14ac:dyDescent="0.25">
      <c r="B700" s="69">
        <v>23</v>
      </c>
      <c r="C700" s="74" t="s">
        <v>290</v>
      </c>
      <c r="D700" s="72">
        <v>5611</v>
      </c>
      <c r="E700" s="236">
        <v>4165</v>
      </c>
      <c r="F700" s="84">
        <v>-1446</v>
      </c>
      <c r="G700" s="230"/>
      <c r="H700" s="230"/>
    </row>
    <row r="701" spans="2:8" x14ac:dyDescent="0.25">
      <c r="B701" s="75">
        <v>24</v>
      </c>
      <c r="C701" s="74" t="s">
        <v>289</v>
      </c>
      <c r="D701" s="72">
        <v>0</v>
      </c>
      <c r="E701" s="236">
        <v>0</v>
      </c>
      <c r="F701" s="84">
        <v>0</v>
      </c>
      <c r="G701" s="230"/>
      <c r="H701" s="230"/>
    </row>
    <row r="702" spans="2:8" x14ac:dyDescent="0.25">
      <c r="B702" s="237"/>
      <c r="C702" s="238" t="s">
        <v>29</v>
      </c>
      <c r="D702" s="80">
        <v>248799</v>
      </c>
      <c r="E702" s="239">
        <v>235165</v>
      </c>
      <c r="F702" s="240">
        <v>-13634</v>
      </c>
      <c r="G702" s="230"/>
      <c r="H702" s="230"/>
    </row>
    <row r="703" spans="2:8" ht="13.5" customHeight="1" x14ac:dyDescent="0.25">
      <c r="B703" s="231"/>
      <c r="C703" s="231"/>
      <c r="D703" s="231"/>
      <c r="E703" s="230"/>
      <c r="F703" s="230"/>
      <c r="G703" s="230"/>
      <c r="H703" s="230"/>
    </row>
    <row r="704" spans="2:8" s="241" customFormat="1" ht="13.5" customHeight="1" x14ac:dyDescent="0.25">
      <c r="B704" s="409" t="s">
        <v>161</v>
      </c>
      <c r="C704" s="409"/>
      <c r="D704" s="409"/>
      <c r="E704" s="409"/>
      <c r="F704" s="409"/>
      <c r="G704" s="409"/>
      <c r="H704" s="409"/>
    </row>
    <row r="705" spans="2:8" ht="30" x14ac:dyDescent="0.25">
      <c r="B705" s="242" t="s">
        <v>40</v>
      </c>
      <c r="C705" s="242" t="s">
        <v>41</v>
      </c>
      <c r="D705" s="115" t="s">
        <v>261</v>
      </c>
      <c r="E705" s="242" t="s">
        <v>262</v>
      </c>
      <c r="F705" s="242" t="s">
        <v>83</v>
      </c>
      <c r="G705" s="242" t="s">
        <v>84</v>
      </c>
      <c r="H705" s="243" t="s">
        <v>85</v>
      </c>
    </row>
    <row r="706" spans="2:8" x14ac:dyDescent="0.25">
      <c r="B706" s="232">
        <v>1</v>
      </c>
      <c r="C706" s="232">
        <v>2</v>
      </c>
      <c r="D706" s="232">
        <v>3</v>
      </c>
      <c r="E706" s="232">
        <v>4</v>
      </c>
      <c r="F706" s="232">
        <v>5</v>
      </c>
      <c r="G706" s="232">
        <v>6</v>
      </c>
      <c r="H706" s="232">
        <v>7</v>
      </c>
    </row>
    <row r="707" spans="2:8" x14ac:dyDescent="0.25">
      <c r="B707" s="233">
        <v>1</v>
      </c>
      <c r="C707" s="234" t="s">
        <v>155</v>
      </c>
      <c r="D707" s="244">
        <v>598.05000000000007</v>
      </c>
      <c r="E707" s="25">
        <v>36.490337756145749</v>
      </c>
      <c r="F707" s="228">
        <v>798.05</v>
      </c>
      <c r="G707" s="228">
        <v>834.54033775614573</v>
      </c>
      <c r="H707" s="188">
        <v>1.39543572904631</v>
      </c>
    </row>
    <row r="708" spans="2:8" x14ac:dyDescent="0.25">
      <c r="B708" s="233">
        <v>2</v>
      </c>
      <c r="C708" s="234" t="s">
        <v>132</v>
      </c>
      <c r="D708" s="244">
        <v>1900.0500000000002</v>
      </c>
      <c r="E708" s="25">
        <v>64.412633389768558</v>
      </c>
      <c r="F708" s="228">
        <v>1650.05</v>
      </c>
      <c r="G708" s="228">
        <v>1714.4626333897686</v>
      </c>
      <c r="H708" s="188">
        <v>0.90232500902069335</v>
      </c>
    </row>
    <row r="709" spans="2:8" x14ac:dyDescent="0.25">
      <c r="B709" s="233">
        <v>3</v>
      </c>
      <c r="C709" s="234" t="s">
        <v>133</v>
      </c>
      <c r="D709" s="244">
        <v>1728.1499999999999</v>
      </c>
      <c r="E709" s="25">
        <v>-98.517510123422738</v>
      </c>
      <c r="F709" s="228">
        <v>1903.1499999999999</v>
      </c>
      <c r="G709" s="228">
        <v>1804.6324898765772</v>
      </c>
      <c r="H709" s="188">
        <v>1.0442568584188741</v>
      </c>
    </row>
    <row r="710" spans="2:8" x14ac:dyDescent="0.25">
      <c r="B710" s="233">
        <v>4</v>
      </c>
      <c r="C710" s="234" t="s">
        <v>134</v>
      </c>
      <c r="D710" s="244">
        <v>2169.3000000000002</v>
      </c>
      <c r="E710" s="25">
        <v>62.708065007654341</v>
      </c>
      <c r="F710" s="228">
        <v>1794.3000000000002</v>
      </c>
      <c r="G710" s="228">
        <v>1857.0080650076545</v>
      </c>
      <c r="H710" s="188">
        <v>0.856040227265779</v>
      </c>
    </row>
    <row r="711" spans="2:8" x14ac:dyDescent="0.25">
      <c r="B711" s="233">
        <v>5</v>
      </c>
      <c r="C711" s="234" t="s">
        <v>135</v>
      </c>
      <c r="D711" s="244">
        <v>1381.05</v>
      </c>
      <c r="E711" s="25">
        <v>171.34305567179007</v>
      </c>
      <c r="F711" s="228">
        <v>1381.05</v>
      </c>
      <c r="G711" s="228">
        <v>1552.3930556717901</v>
      </c>
      <c r="H711" s="188">
        <v>1.1240672355611963</v>
      </c>
    </row>
    <row r="712" spans="2:8" x14ac:dyDescent="0.25">
      <c r="B712" s="233">
        <v>6</v>
      </c>
      <c r="C712" s="234" t="s">
        <v>136</v>
      </c>
      <c r="D712" s="244">
        <v>968.1</v>
      </c>
      <c r="E712" s="25">
        <v>300.65734507168122</v>
      </c>
      <c r="F712" s="228">
        <v>1293.0999999999999</v>
      </c>
      <c r="G712" s="228">
        <v>1593.7573450716811</v>
      </c>
      <c r="H712" s="188">
        <v>1.646273468723976</v>
      </c>
    </row>
    <row r="713" spans="2:8" x14ac:dyDescent="0.25">
      <c r="B713" s="233">
        <v>7</v>
      </c>
      <c r="C713" s="234" t="s">
        <v>137</v>
      </c>
      <c r="D713" s="244">
        <v>1194.1500000000001</v>
      </c>
      <c r="E713" s="25">
        <v>309.90096234730999</v>
      </c>
      <c r="F713" s="228">
        <v>1194.1500000000001</v>
      </c>
      <c r="G713" s="228">
        <v>1504.0509623473101</v>
      </c>
      <c r="H713" s="188">
        <v>1.2595159421741908</v>
      </c>
    </row>
    <row r="714" spans="2:8" x14ac:dyDescent="0.25">
      <c r="B714" s="233">
        <v>8</v>
      </c>
      <c r="C714" s="234" t="s">
        <v>138</v>
      </c>
      <c r="D714" s="244">
        <v>621.15000000000009</v>
      </c>
      <c r="E714" s="25">
        <v>250.31904422541811</v>
      </c>
      <c r="F714" s="228">
        <v>571.15000000000009</v>
      </c>
      <c r="G714" s="228">
        <v>821.4690442254182</v>
      </c>
      <c r="H714" s="188">
        <v>1.322497052604714</v>
      </c>
    </row>
    <row r="715" spans="2:8" x14ac:dyDescent="0.25">
      <c r="B715" s="233">
        <v>9</v>
      </c>
      <c r="C715" s="234" t="s">
        <v>139</v>
      </c>
      <c r="D715" s="244">
        <v>1872.15</v>
      </c>
      <c r="E715" s="25">
        <v>102.32179909119515</v>
      </c>
      <c r="F715" s="228">
        <v>1972.15</v>
      </c>
      <c r="G715" s="228">
        <v>2074.4717990911954</v>
      </c>
      <c r="H715" s="188">
        <v>1.1080692247369042</v>
      </c>
    </row>
    <row r="716" spans="2:8" x14ac:dyDescent="0.25">
      <c r="B716" s="233">
        <v>10</v>
      </c>
      <c r="C716" s="234" t="s">
        <v>140</v>
      </c>
      <c r="D716" s="244">
        <v>1436.1</v>
      </c>
      <c r="E716" s="25">
        <v>-13.504829879616778</v>
      </c>
      <c r="F716" s="228">
        <v>1686.1</v>
      </c>
      <c r="G716" s="228">
        <v>1672.595170120383</v>
      </c>
      <c r="H716" s="188">
        <v>1.1646787620084835</v>
      </c>
    </row>
    <row r="717" spans="2:8" x14ac:dyDescent="0.25">
      <c r="B717" s="233">
        <v>11</v>
      </c>
      <c r="C717" s="234" t="s">
        <v>141</v>
      </c>
      <c r="D717" s="244">
        <v>987.6</v>
      </c>
      <c r="E717" s="25">
        <v>10.20646740631949</v>
      </c>
      <c r="F717" s="228">
        <v>987.6</v>
      </c>
      <c r="G717" s="228">
        <v>997.80646740631948</v>
      </c>
      <c r="H717" s="188">
        <v>1.0103346166528144</v>
      </c>
    </row>
    <row r="718" spans="2:8" x14ac:dyDescent="0.25">
      <c r="B718" s="233">
        <v>12</v>
      </c>
      <c r="C718" s="234" t="s">
        <v>142</v>
      </c>
      <c r="D718" s="244">
        <v>505.35</v>
      </c>
      <c r="E718" s="25">
        <v>-3.5841607485520086</v>
      </c>
      <c r="F718" s="228">
        <v>730.35</v>
      </c>
      <c r="G718" s="228">
        <v>726.76583925144803</v>
      </c>
      <c r="H718" s="188">
        <v>1.438143542597107</v>
      </c>
    </row>
    <row r="719" spans="2:8" x14ac:dyDescent="0.25">
      <c r="B719" s="233">
        <v>13</v>
      </c>
      <c r="C719" s="234" t="s">
        <v>143</v>
      </c>
      <c r="D719" s="244">
        <v>1744.05</v>
      </c>
      <c r="E719" s="25">
        <v>361.60765533082758</v>
      </c>
      <c r="F719" s="228">
        <v>1686.55</v>
      </c>
      <c r="G719" s="228">
        <v>2048.1576553308278</v>
      </c>
      <c r="H719" s="188">
        <v>1.1743686564782132</v>
      </c>
    </row>
    <row r="720" spans="2:8" x14ac:dyDescent="0.25">
      <c r="B720" s="233">
        <v>14</v>
      </c>
      <c r="C720" s="234" t="s">
        <v>144</v>
      </c>
      <c r="D720" s="244">
        <v>2995.65</v>
      </c>
      <c r="E720" s="25">
        <v>374.25145392566117</v>
      </c>
      <c r="F720" s="228">
        <v>3020.6500000000005</v>
      </c>
      <c r="G720" s="228">
        <v>3394.9014539256618</v>
      </c>
      <c r="H720" s="188">
        <v>1.1332770697263237</v>
      </c>
    </row>
    <row r="721" spans="2:8" x14ac:dyDescent="0.25">
      <c r="B721" s="233">
        <v>15</v>
      </c>
      <c r="C721" s="234" t="s">
        <v>145</v>
      </c>
      <c r="D721" s="244">
        <v>2372.6999999999998</v>
      </c>
      <c r="E721" s="25">
        <v>-95.772459268600471</v>
      </c>
      <c r="F721" s="228">
        <v>2447.6999999999998</v>
      </c>
      <c r="G721" s="228">
        <v>2351.9275407313994</v>
      </c>
      <c r="H721" s="188">
        <v>0.99124522305028007</v>
      </c>
    </row>
    <row r="722" spans="2:8" x14ac:dyDescent="0.25">
      <c r="B722" s="233">
        <v>16</v>
      </c>
      <c r="C722" s="234" t="s">
        <v>146</v>
      </c>
      <c r="D722" s="244">
        <v>2522.6999999999998</v>
      </c>
      <c r="E722" s="25">
        <v>106.71162305026564</v>
      </c>
      <c r="F722" s="228">
        <v>2922.7</v>
      </c>
      <c r="G722" s="228">
        <v>3029.4116230502655</v>
      </c>
      <c r="H722" s="188">
        <v>1.2008608328577579</v>
      </c>
    </row>
    <row r="723" spans="2:8" x14ac:dyDescent="0.25">
      <c r="B723" s="233">
        <v>17</v>
      </c>
      <c r="C723" s="234" t="s">
        <v>147</v>
      </c>
      <c r="D723" s="244">
        <v>2292</v>
      </c>
      <c r="E723" s="25">
        <v>143.17946604554606</v>
      </c>
      <c r="F723" s="228">
        <v>2042</v>
      </c>
      <c r="G723" s="228">
        <v>2185.1794660455462</v>
      </c>
      <c r="H723" s="188">
        <v>0.95339418239334472</v>
      </c>
    </row>
    <row r="724" spans="2:8" x14ac:dyDescent="0.25">
      <c r="B724" s="233">
        <v>18</v>
      </c>
      <c r="C724" s="234" t="s">
        <v>148</v>
      </c>
      <c r="D724" s="244">
        <v>2875.95</v>
      </c>
      <c r="E724" s="25">
        <v>-31.519788589465008</v>
      </c>
      <c r="F724" s="228">
        <v>2708.45</v>
      </c>
      <c r="G724" s="228">
        <v>2676.9302114105349</v>
      </c>
      <c r="H724" s="188">
        <v>0.93079859226013495</v>
      </c>
    </row>
    <row r="725" spans="2:8" x14ac:dyDescent="0.25">
      <c r="B725" s="233">
        <v>19</v>
      </c>
      <c r="C725" s="234" t="s">
        <v>149</v>
      </c>
      <c r="D725" s="244">
        <v>3357.45</v>
      </c>
      <c r="E725" s="25">
        <v>190.03573778287637</v>
      </c>
      <c r="F725" s="228">
        <v>2832.45</v>
      </c>
      <c r="G725" s="228">
        <v>3022.4857377828762</v>
      </c>
      <c r="H725" s="188">
        <v>0.90023253891580701</v>
      </c>
    </row>
    <row r="726" spans="2:8" x14ac:dyDescent="0.25">
      <c r="B726" s="233">
        <v>20</v>
      </c>
      <c r="C726" s="234" t="s">
        <v>150</v>
      </c>
      <c r="D726" s="244">
        <v>1655.4</v>
      </c>
      <c r="E726" s="25">
        <v>-104.75827989905309</v>
      </c>
      <c r="F726" s="228">
        <v>1655.4</v>
      </c>
      <c r="G726" s="228">
        <v>1550.6417201009469</v>
      </c>
      <c r="H726" s="188">
        <v>0.93671724060707195</v>
      </c>
    </row>
    <row r="727" spans="2:8" x14ac:dyDescent="0.25">
      <c r="B727" s="245">
        <v>21</v>
      </c>
      <c r="C727" s="235" t="s">
        <v>151</v>
      </c>
      <c r="D727" s="244">
        <v>390.29999999999995</v>
      </c>
      <c r="E727" s="244">
        <v>100.27125215901313</v>
      </c>
      <c r="F727" s="244">
        <v>390.29999999999995</v>
      </c>
      <c r="G727" s="228">
        <v>490.57125215901306</v>
      </c>
      <c r="H727" s="188">
        <v>1.2569081531104616</v>
      </c>
    </row>
    <row r="728" spans="2:8" x14ac:dyDescent="0.25">
      <c r="B728" s="69">
        <v>22</v>
      </c>
      <c r="C728" s="74" t="s">
        <v>291</v>
      </c>
      <c r="D728" s="244">
        <v>910.8</v>
      </c>
      <c r="E728" s="244">
        <v>0</v>
      </c>
      <c r="F728" s="244">
        <v>910.8</v>
      </c>
      <c r="G728" s="228">
        <v>910.8</v>
      </c>
      <c r="H728" s="188">
        <v>1</v>
      </c>
    </row>
    <row r="729" spans="2:8" x14ac:dyDescent="0.25">
      <c r="B729" s="69">
        <v>23</v>
      </c>
      <c r="C729" s="74" t="s">
        <v>290</v>
      </c>
      <c r="D729" s="244">
        <v>841.64999999999986</v>
      </c>
      <c r="E729" s="244">
        <v>0</v>
      </c>
      <c r="F729" s="244">
        <v>741.64999999999986</v>
      </c>
      <c r="G729" s="228">
        <v>741.64999999999986</v>
      </c>
      <c r="H729" s="188">
        <v>0.88118576605477339</v>
      </c>
    </row>
    <row r="730" spans="2:8" x14ac:dyDescent="0.25">
      <c r="B730" s="75">
        <v>24</v>
      </c>
      <c r="C730" s="74" t="s">
        <v>289</v>
      </c>
      <c r="D730" s="244">
        <v>0</v>
      </c>
      <c r="E730" s="244">
        <v>0</v>
      </c>
      <c r="F730" s="244">
        <v>0</v>
      </c>
      <c r="G730" s="228">
        <v>0</v>
      </c>
      <c r="H730" s="188" t="e">
        <v>#DIV/0!</v>
      </c>
    </row>
    <row r="731" spans="2:8" x14ac:dyDescent="0.25">
      <c r="B731" s="237"/>
      <c r="C731" s="246" t="s">
        <v>29</v>
      </c>
      <c r="D731" s="247">
        <v>37319.850000000006</v>
      </c>
      <c r="E731" s="247">
        <v>2236.7598697527624</v>
      </c>
      <c r="F731" s="248">
        <v>37319.850000000006</v>
      </c>
      <c r="G731" s="249">
        <v>39556.60986975277</v>
      </c>
      <c r="H731" s="250">
        <v>1.0599348569126823</v>
      </c>
    </row>
    <row r="732" spans="2:8" x14ac:dyDescent="0.25">
      <c r="B732" s="251"/>
      <c r="C732" s="252"/>
      <c r="D732" s="253"/>
      <c r="E732" s="254"/>
      <c r="F732" s="255"/>
      <c r="G732" s="256"/>
      <c r="H732" s="91"/>
    </row>
    <row r="733" spans="2:8" ht="33.75" customHeight="1" x14ac:dyDescent="0.25">
      <c r="B733" s="407" t="s">
        <v>263</v>
      </c>
      <c r="C733" s="408"/>
      <c r="D733" s="408"/>
      <c r="E733" s="408"/>
      <c r="F733" s="408"/>
      <c r="G733" s="230"/>
      <c r="H733" s="230"/>
    </row>
    <row r="734" spans="2:8" ht="13.5" customHeight="1" x14ac:dyDescent="0.25">
      <c r="B734" s="257"/>
      <c r="C734" s="257"/>
      <c r="D734" s="257"/>
      <c r="E734" s="257"/>
      <c r="F734" s="258"/>
      <c r="G734" s="230"/>
      <c r="H734" s="230"/>
    </row>
    <row r="735" spans="2:8" s="61" customFormat="1" ht="33" customHeight="1" x14ac:dyDescent="0.2">
      <c r="B735" s="242" t="s">
        <v>40</v>
      </c>
      <c r="C735" s="242" t="s">
        <v>41</v>
      </c>
      <c r="D735" s="115" t="s">
        <v>264</v>
      </c>
      <c r="E735" s="242" t="s">
        <v>87</v>
      </c>
      <c r="F735" s="242" t="s">
        <v>88</v>
      </c>
      <c r="G735" s="259"/>
      <c r="H735" s="61" t="s">
        <v>15</v>
      </c>
    </row>
    <row r="736" spans="2:8" x14ac:dyDescent="0.25">
      <c r="B736" s="232">
        <v>1</v>
      </c>
      <c r="C736" s="232">
        <v>2</v>
      </c>
      <c r="D736" s="232">
        <v>3</v>
      </c>
      <c r="E736" s="232">
        <v>5</v>
      </c>
      <c r="F736" s="232">
        <v>6</v>
      </c>
      <c r="G736" s="260"/>
    </row>
    <row r="737" spans="2:7" x14ac:dyDescent="0.25">
      <c r="B737" s="71">
        <v>1</v>
      </c>
      <c r="C737" s="92" t="s">
        <v>155</v>
      </c>
      <c r="D737" s="244">
        <v>598.05000000000007</v>
      </c>
      <c r="E737" s="143">
        <v>719.08999999999992</v>
      </c>
      <c r="F737" s="261">
        <v>1.2023911044227069</v>
      </c>
      <c r="G737" s="262"/>
    </row>
    <row r="738" spans="2:7" x14ac:dyDescent="0.25">
      <c r="B738" s="71">
        <v>2</v>
      </c>
      <c r="C738" s="92" t="s">
        <v>132</v>
      </c>
      <c r="D738" s="244">
        <v>1900.0500000000002</v>
      </c>
      <c r="E738" s="143">
        <v>1659.078</v>
      </c>
      <c r="F738" s="261">
        <v>0.87317596905344586</v>
      </c>
      <c r="G738" s="262"/>
    </row>
    <row r="739" spans="2:7" x14ac:dyDescent="0.25">
      <c r="B739" s="71">
        <v>3</v>
      </c>
      <c r="C739" s="92" t="s">
        <v>133</v>
      </c>
      <c r="D739" s="244">
        <v>1728.1499999999999</v>
      </c>
      <c r="E739" s="143">
        <v>1600.374</v>
      </c>
      <c r="F739" s="261">
        <v>0.92606197378699773</v>
      </c>
      <c r="G739" s="262"/>
    </row>
    <row r="740" spans="2:7" x14ac:dyDescent="0.25">
      <c r="B740" s="71">
        <v>4</v>
      </c>
      <c r="C740" s="92" t="s">
        <v>134</v>
      </c>
      <c r="D740" s="244">
        <v>2169.3000000000002</v>
      </c>
      <c r="E740" s="143">
        <v>1755.857</v>
      </c>
      <c r="F740" s="261">
        <v>0.80941179182224676</v>
      </c>
      <c r="G740" s="262"/>
    </row>
    <row r="741" spans="2:7" x14ac:dyDescent="0.25">
      <c r="B741" s="71">
        <v>5</v>
      </c>
      <c r="C741" s="92" t="s">
        <v>135</v>
      </c>
      <c r="D741" s="244">
        <v>1381.05</v>
      </c>
      <c r="E741" s="143">
        <v>1215.75</v>
      </c>
      <c r="F741" s="261">
        <v>0.88030846095362225</v>
      </c>
      <c r="G741" s="262"/>
    </row>
    <row r="742" spans="2:7" x14ac:dyDescent="0.25">
      <c r="B742" s="71">
        <v>6</v>
      </c>
      <c r="C742" s="92" t="s">
        <v>136</v>
      </c>
      <c r="D742" s="244">
        <v>968.1</v>
      </c>
      <c r="E742" s="205">
        <v>1172.6300000000001</v>
      </c>
      <c r="F742" s="263">
        <v>1.2112694969527942</v>
      </c>
      <c r="G742" s="262"/>
    </row>
    <row r="743" spans="2:7" x14ac:dyDescent="0.25">
      <c r="B743" s="71">
        <v>7</v>
      </c>
      <c r="C743" s="92" t="s">
        <v>137</v>
      </c>
      <c r="D743" s="244">
        <v>1194.1500000000001</v>
      </c>
      <c r="E743" s="205">
        <v>1160.83</v>
      </c>
      <c r="F743" s="263">
        <v>0.97209730770841174</v>
      </c>
      <c r="G743" s="262"/>
    </row>
    <row r="744" spans="2:7" x14ac:dyDescent="0.25">
      <c r="B744" s="71">
        <v>8</v>
      </c>
      <c r="C744" s="92" t="s">
        <v>138</v>
      </c>
      <c r="D744" s="244">
        <v>621.15000000000009</v>
      </c>
      <c r="E744" s="205">
        <v>466.84999999999991</v>
      </c>
      <c r="F744" s="263">
        <v>0.75158979312565377</v>
      </c>
      <c r="G744" s="262"/>
    </row>
    <row r="745" spans="2:7" x14ac:dyDescent="0.25">
      <c r="B745" s="71">
        <v>9</v>
      </c>
      <c r="C745" s="92" t="s">
        <v>139</v>
      </c>
      <c r="D745" s="244">
        <v>1872.15</v>
      </c>
      <c r="E745" s="205">
        <v>1764.21</v>
      </c>
      <c r="F745" s="263">
        <v>0.94234436343241723</v>
      </c>
      <c r="G745" s="262"/>
    </row>
    <row r="746" spans="2:7" x14ac:dyDescent="0.25">
      <c r="B746" s="71">
        <v>10</v>
      </c>
      <c r="C746" s="92" t="s">
        <v>140</v>
      </c>
      <c r="D746" s="244">
        <v>1436.1</v>
      </c>
      <c r="E746" s="205">
        <v>1359.6100000000001</v>
      </c>
      <c r="F746" s="263">
        <v>0.94673769236125638</v>
      </c>
      <c r="G746" s="262"/>
    </row>
    <row r="747" spans="2:7" x14ac:dyDescent="0.25">
      <c r="B747" s="71">
        <v>11</v>
      </c>
      <c r="C747" s="92" t="s">
        <v>141</v>
      </c>
      <c r="D747" s="244">
        <v>987.6</v>
      </c>
      <c r="E747" s="205">
        <v>916.26</v>
      </c>
      <c r="F747" s="263">
        <v>0.9277642770352369</v>
      </c>
      <c r="G747" s="262"/>
    </row>
    <row r="748" spans="2:7" x14ac:dyDescent="0.25">
      <c r="B748" s="71">
        <v>12</v>
      </c>
      <c r="C748" s="92" t="s">
        <v>142</v>
      </c>
      <c r="D748" s="244">
        <v>505.35</v>
      </c>
      <c r="E748" s="205">
        <v>543.5</v>
      </c>
      <c r="F748" s="263">
        <v>1.0754922331057681</v>
      </c>
      <c r="G748" s="262"/>
    </row>
    <row r="749" spans="2:7" x14ac:dyDescent="0.25">
      <c r="B749" s="71">
        <v>13</v>
      </c>
      <c r="C749" s="92" t="s">
        <v>143</v>
      </c>
      <c r="D749" s="244">
        <v>1744.05</v>
      </c>
      <c r="E749" s="143">
        <v>1892.2799999999997</v>
      </c>
      <c r="F749" s="261">
        <v>1.0849918293626901</v>
      </c>
      <c r="G749" s="262"/>
    </row>
    <row r="750" spans="2:7" x14ac:dyDescent="0.25">
      <c r="B750" s="71">
        <v>14</v>
      </c>
      <c r="C750" s="92" t="s">
        <v>144</v>
      </c>
      <c r="D750" s="244">
        <v>2995.65</v>
      </c>
      <c r="E750" s="143">
        <v>3165.6000000000004</v>
      </c>
      <c r="F750" s="261">
        <v>1.0567322617795805</v>
      </c>
      <c r="G750" s="262"/>
    </row>
    <row r="751" spans="2:7" x14ac:dyDescent="0.25">
      <c r="B751" s="71">
        <v>15</v>
      </c>
      <c r="C751" s="92" t="s">
        <v>145</v>
      </c>
      <c r="D751" s="244">
        <v>2372.6999999999998</v>
      </c>
      <c r="E751" s="143">
        <v>2074.2143999999998</v>
      </c>
      <c r="F751" s="261">
        <v>0.87420002528764695</v>
      </c>
      <c r="G751" s="262"/>
    </row>
    <row r="752" spans="2:7" x14ac:dyDescent="0.25">
      <c r="B752" s="71">
        <v>16</v>
      </c>
      <c r="C752" s="92" t="s">
        <v>146</v>
      </c>
      <c r="D752" s="244">
        <v>2522.6999999999998</v>
      </c>
      <c r="E752" s="143">
        <v>3021.06</v>
      </c>
      <c r="F752" s="261">
        <v>1.1975502437864194</v>
      </c>
      <c r="G752" s="262"/>
    </row>
    <row r="753" spans="2:8" x14ac:dyDescent="0.25">
      <c r="B753" s="71">
        <v>17</v>
      </c>
      <c r="C753" s="92" t="s">
        <v>147</v>
      </c>
      <c r="D753" s="244">
        <v>2292</v>
      </c>
      <c r="E753" s="143">
        <v>2041.8</v>
      </c>
      <c r="F753" s="261">
        <v>0.89083769633507848</v>
      </c>
      <c r="G753" s="262"/>
    </row>
    <row r="754" spans="2:8" x14ac:dyDescent="0.25">
      <c r="B754" s="71">
        <v>18</v>
      </c>
      <c r="C754" s="92" t="s">
        <v>148</v>
      </c>
      <c r="D754" s="244">
        <v>2875.95</v>
      </c>
      <c r="E754" s="143">
        <v>2619.92</v>
      </c>
      <c r="F754" s="261">
        <v>0.9109755037465882</v>
      </c>
      <c r="G754" s="262"/>
    </row>
    <row r="755" spans="2:8" x14ac:dyDescent="0.25">
      <c r="B755" s="71">
        <v>19</v>
      </c>
      <c r="C755" s="92" t="s">
        <v>149</v>
      </c>
      <c r="D755" s="244">
        <v>3357.45</v>
      </c>
      <c r="E755" s="143">
        <v>2896.1800000000003</v>
      </c>
      <c r="F755" s="261">
        <v>0.86261299498131039</v>
      </c>
      <c r="G755" s="262"/>
    </row>
    <row r="756" spans="2:8" x14ac:dyDescent="0.25">
      <c r="B756" s="71">
        <v>20</v>
      </c>
      <c r="C756" s="92" t="s">
        <v>150</v>
      </c>
      <c r="D756" s="244">
        <v>1655.4</v>
      </c>
      <c r="E756" s="143">
        <v>1522.6999999999998</v>
      </c>
      <c r="F756" s="261">
        <v>0.91983810559381407</v>
      </c>
      <c r="G756" s="262"/>
    </row>
    <row r="757" spans="2:8" x14ac:dyDescent="0.25">
      <c r="B757" s="71">
        <v>21</v>
      </c>
      <c r="C757" s="264" t="s">
        <v>151</v>
      </c>
      <c r="D757" s="244">
        <v>390.29999999999995</v>
      </c>
      <c r="E757" s="265">
        <v>375.85</v>
      </c>
      <c r="F757" s="261">
        <v>0.96297719702792739</v>
      </c>
      <c r="G757" s="266"/>
    </row>
    <row r="758" spans="2:8" x14ac:dyDescent="0.25">
      <c r="B758" s="69">
        <v>22</v>
      </c>
      <c r="C758" s="74" t="s">
        <v>291</v>
      </c>
      <c r="D758" s="244">
        <v>910.8</v>
      </c>
      <c r="E758" s="265">
        <v>806.47</v>
      </c>
      <c r="F758" s="261">
        <v>0.8854523495827844</v>
      </c>
      <c r="G758" s="266"/>
    </row>
    <row r="759" spans="2:8" x14ac:dyDescent="0.25">
      <c r="B759" s="69">
        <v>23</v>
      </c>
      <c r="C759" s="74" t="s">
        <v>290</v>
      </c>
      <c r="D759" s="244">
        <v>841.64999999999986</v>
      </c>
      <c r="E759" s="265">
        <v>714.92</v>
      </c>
      <c r="F759" s="261">
        <v>0.84942672132121433</v>
      </c>
      <c r="G759" s="266"/>
    </row>
    <row r="760" spans="2:8" x14ac:dyDescent="0.25">
      <c r="B760" s="75">
        <v>24</v>
      </c>
      <c r="C760" s="74" t="s">
        <v>289</v>
      </c>
      <c r="D760" s="244">
        <v>0</v>
      </c>
      <c r="E760" s="265">
        <v>0</v>
      </c>
      <c r="F760" s="261" t="e">
        <v>#DIV/0!</v>
      </c>
      <c r="G760" s="266"/>
    </row>
    <row r="761" spans="2:8" x14ac:dyDescent="0.25">
      <c r="B761" s="267"/>
      <c r="C761" s="268" t="s">
        <v>29</v>
      </c>
      <c r="D761" s="244">
        <v>37319.850000000006</v>
      </c>
      <c r="E761" s="196">
        <v>35465.0334</v>
      </c>
      <c r="F761" s="269">
        <v>0.95029946261841869</v>
      </c>
      <c r="G761" s="266"/>
    </row>
    <row r="762" spans="2:8" ht="13.5" customHeight="1" x14ac:dyDescent="0.25">
      <c r="B762" s="270"/>
      <c r="C762" s="271"/>
      <c r="D762" s="254"/>
      <c r="E762" s="201"/>
      <c r="F762" s="272"/>
      <c r="G762" s="266"/>
    </row>
    <row r="763" spans="2:8" ht="13.5" customHeight="1" x14ac:dyDescent="0.25">
      <c r="B763" s="408" t="s">
        <v>89</v>
      </c>
      <c r="C763" s="408"/>
      <c r="D763" s="408"/>
      <c r="E763" s="408"/>
      <c r="F763" s="408"/>
      <c r="G763" s="408"/>
      <c r="H763" s="230"/>
    </row>
    <row r="764" spans="2:8" ht="13.5" customHeight="1" x14ac:dyDescent="0.25">
      <c r="B764" s="409" t="s">
        <v>265</v>
      </c>
      <c r="C764" s="409"/>
      <c r="D764" s="409"/>
      <c r="E764" s="409"/>
      <c r="F764" s="409"/>
      <c r="G764" s="409"/>
      <c r="H764" s="230"/>
    </row>
    <row r="765" spans="2:8" s="159" customFormat="1" ht="45" x14ac:dyDescent="0.2">
      <c r="B765" s="273" t="s">
        <v>40</v>
      </c>
      <c r="C765" s="273" t="s">
        <v>41</v>
      </c>
      <c r="D765" s="142" t="s">
        <v>247</v>
      </c>
      <c r="E765" s="273" t="s">
        <v>86</v>
      </c>
      <c r="F765" s="273" t="s">
        <v>266</v>
      </c>
      <c r="G765" s="274" t="s">
        <v>267</v>
      </c>
      <c r="H765" s="275"/>
    </row>
    <row r="766" spans="2:8" x14ac:dyDescent="0.25">
      <c r="B766" s="232">
        <v>1</v>
      </c>
      <c r="C766" s="232">
        <v>2</v>
      </c>
      <c r="D766" s="232">
        <v>3</v>
      </c>
      <c r="E766" s="232">
        <v>4</v>
      </c>
      <c r="F766" s="232">
        <v>5</v>
      </c>
      <c r="G766" s="232">
        <v>6</v>
      </c>
      <c r="H766" s="276"/>
    </row>
    <row r="767" spans="2:8" ht="14.25" customHeight="1" x14ac:dyDescent="0.25">
      <c r="B767" s="71">
        <v>1</v>
      </c>
      <c r="C767" s="277" t="s">
        <v>155</v>
      </c>
      <c r="D767" s="244">
        <v>598.05000000000007</v>
      </c>
      <c r="E767" s="167">
        <v>834.54033775614573</v>
      </c>
      <c r="F767" s="167">
        <v>115.45033775614576</v>
      </c>
      <c r="G767" s="261">
        <v>0.19304462462360295</v>
      </c>
      <c r="H767" s="278"/>
    </row>
    <row r="768" spans="2:8" ht="13.5" customHeight="1" x14ac:dyDescent="0.25">
      <c r="B768" s="71">
        <v>2</v>
      </c>
      <c r="C768" s="277" t="s">
        <v>132</v>
      </c>
      <c r="D768" s="244">
        <v>1900.0500000000002</v>
      </c>
      <c r="E768" s="167">
        <v>1714.4626333897686</v>
      </c>
      <c r="F768" s="167">
        <v>55.384633389768453</v>
      </c>
      <c r="G768" s="261">
        <v>2.9149039967247412E-2</v>
      </c>
      <c r="H768" s="278"/>
    </row>
    <row r="769" spans="2:9" ht="13.5" customHeight="1" x14ac:dyDescent="0.25">
      <c r="B769" s="71">
        <v>3</v>
      </c>
      <c r="C769" s="277" t="s">
        <v>133</v>
      </c>
      <c r="D769" s="244">
        <v>1728.1499999999999</v>
      </c>
      <c r="E769" s="167">
        <v>1804.6324898765772</v>
      </c>
      <c r="F769" s="167">
        <v>204.25848987657724</v>
      </c>
      <c r="G769" s="261">
        <v>0.11819488463187644</v>
      </c>
      <c r="H769" s="278"/>
    </row>
    <row r="770" spans="2:9" ht="13.5" customHeight="1" x14ac:dyDescent="0.25">
      <c r="B770" s="71">
        <v>4</v>
      </c>
      <c r="C770" s="277" t="s">
        <v>134</v>
      </c>
      <c r="D770" s="244">
        <v>2169.3000000000002</v>
      </c>
      <c r="E770" s="167">
        <v>1857.0080650076545</v>
      </c>
      <c r="F770" s="167">
        <v>101.15106500765438</v>
      </c>
      <c r="G770" s="261">
        <v>4.6628435443532186E-2</v>
      </c>
      <c r="H770" s="278"/>
    </row>
    <row r="771" spans="2:9" ht="13.5" customHeight="1" x14ac:dyDescent="0.25">
      <c r="B771" s="71">
        <v>5</v>
      </c>
      <c r="C771" s="277" t="s">
        <v>135</v>
      </c>
      <c r="D771" s="244">
        <v>1381.05</v>
      </c>
      <c r="E771" s="167">
        <v>1552.3930556717901</v>
      </c>
      <c r="F771" s="167">
        <v>336.64305567178997</v>
      </c>
      <c r="G771" s="261">
        <v>0.24375877460757392</v>
      </c>
      <c r="H771" s="278"/>
    </row>
    <row r="772" spans="2:9" ht="13.5" customHeight="1" x14ac:dyDescent="0.25">
      <c r="B772" s="71">
        <v>6</v>
      </c>
      <c r="C772" s="277" t="s">
        <v>136</v>
      </c>
      <c r="D772" s="244">
        <v>968.1</v>
      </c>
      <c r="E772" s="167">
        <v>1593.7573450716811</v>
      </c>
      <c r="F772" s="167">
        <v>421.12734507168108</v>
      </c>
      <c r="G772" s="261">
        <v>0.43500397177118177</v>
      </c>
      <c r="H772" s="278"/>
    </row>
    <row r="773" spans="2:9" ht="13.5" customHeight="1" x14ac:dyDescent="0.25">
      <c r="B773" s="71">
        <v>7</v>
      </c>
      <c r="C773" s="277" t="s">
        <v>137</v>
      </c>
      <c r="D773" s="244">
        <v>1194.1500000000001</v>
      </c>
      <c r="E773" s="167">
        <v>1504.0509623473101</v>
      </c>
      <c r="F773" s="167">
        <v>343.22096234730998</v>
      </c>
      <c r="G773" s="261">
        <v>0.28741863446577898</v>
      </c>
      <c r="H773" s="278"/>
    </row>
    <row r="774" spans="2:9" ht="13.5" customHeight="1" x14ac:dyDescent="0.25">
      <c r="B774" s="71">
        <v>8</v>
      </c>
      <c r="C774" s="277" t="s">
        <v>138</v>
      </c>
      <c r="D774" s="244">
        <v>621.15000000000009</v>
      </c>
      <c r="E774" s="167">
        <v>821.4690442254182</v>
      </c>
      <c r="F774" s="167">
        <v>354.61904422541812</v>
      </c>
      <c r="G774" s="261">
        <v>0.57090725947905996</v>
      </c>
      <c r="H774" s="278"/>
    </row>
    <row r="775" spans="2:9" ht="13.5" customHeight="1" x14ac:dyDescent="0.25">
      <c r="B775" s="71">
        <v>9</v>
      </c>
      <c r="C775" s="277" t="s">
        <v>139</v>
      </c>
      <c r="D775" s="244">
        <v>1872.15</v>
      </c>
      <c r="E775" s="167">
        <v>2074.4717990911954</v>
      </c>
      <c r="F775" s="167">
        <v>310.26179909119497</v>
      </c>
      <c r="G775" s="261">
        <v>0.1657248613044868</v>
      </c>
      <c r="H775" s="278"/>
    </row>
    <row r="776" spans="2:9" ht="13.5" customHeight="1" x14ac:dyDescent="0.25">
      <c r="B776" s="71">
        <v>10</v>
      </c>
      <c r="C776" s="277" t="s">
        <v>140</v>
      </c>
      <c r="D776" s="244">
        <v>1436.1</v>
      </c>
      <c r="E776" s="167">
        <v>1672.595170120383</v>
      </c>
      <c r="F776" s="167">
        <v>312.98517012038337</v>
      </c>
      <c r="G776" s="261">
        <v>0.21794106964722748</v>
      </c>
      <c r="H776" s="278"/>
    </row>
    <row r="777" spans="2:9" ht="13.5" customHeight="1" x14ac:dyDescent="0.25">
      <c r="B777" s="71">
        <v>11</v>
      </c>
      <c r="C777" s="277" t="s">
        <v>141</v>
      </c>
      <c r="D777" s="244">
        <v>987.6</v>
      </c>
      <c r="E777" s="167">
        <v>997.80646740631948</v>
      </c>
      <c r="F777" s="167">
        <v>81.546467406319564</v>
      </c>
      <c r="G777" s="261">
        <v>8.2570339617577523E-2</v>
      </c>
      <c r="H777" s="278"/>
    </row>
    <row r="778" spans="2:9" ht="13.5" customHeight="1" x14ac:dyDescent="0.25">
      <c r="B778" s="71">
        <v>12</v>
      </c>
      <c r="C778" s="277" t="s">
        <v>142</v>
      </c>
      <c r="D778" s="244">
        <v>505.35</v>
      </c>
      <c r="E778" s="167">
        <v>726.76583925144803</v>
      </c>
      <c r="F778" s="167">
        <v>183.265839251448</v>
      </c>
      <c r="G778" s="261">
        <v>0.36265130949133867</v>
      </c>
      <c r="H778" s="278"/>
    </row>
    <row r="779" spans="2:9" ht="13.5" customHeight="1" x14ac:dyDescent="0.25">
      <c r="B779" s="71">
        <v>13</v>
      </c>
      <c r="C779" s="277" t="s">
        <v>143</v>
      </c>
      <c r="D779" s="244">
        <v>1744.05</v>
      </c>
      <c r="E779" s="167">
        <v>2048.1576553308278</v>
      </c>
      <c r="F779" s="167">
        <v>155.87765533082762</v>
      </c>
      <c r="G779" s="261">
        <v>8.9376827115522847E-2</v>
      </c>
      <c r="H779" s="278"/>
    </row>
    <row r="780" spans="2:9" ht="13.5" customHeight="1" x14ac:dyDescent="0.25">
      <c r="B780" s="71">
        <v>14</v>
      </c>
      <c r="C780" s="277" t="s">
        <v>144</v>
      </c>
      <c r="D780" s="244">
        <v>2995.65</v>
      </c>
      <c r="E780" s="167">
        <v>3394.9014539256618</v>
      </c>
      <c r="F780" s="167">
        <v>229.30145392566118</v>
      </c>
      <c r="G780" s="261">
        <v>7.6544807946743162E-2</v>
      </c>
      <c r="H780" s="278"/>
      <c r="I780" s="26" t="s">
        <v>15</v>
      </c>
    </row>
    <row r="781" spans="2:9" ht="13.5" customHeight="1" x14ac:dyDescent="0.25">
      <c r="B781" s="71">
        <v>15</v>
      </c>
      <c r="C781" s="277" t="s">
        <v>145</v>
      </c>
      <c r="D781" s="244">
        <v>2372.6999999999998</v>
      </c>
      <c r="E781" s="167">
        <v>2351.9275407313994</v>
      </c>
      <c r="F781" s="167">
        <v>277.71314073139962</v>
      </c>
      <c r="G781" s="261">
        <v>0.11704519776263314</v>
      </c>
      <c r="H781" s="278"/>
    </row>
    <row r="782" spans="2:9" ht="13.5" customHeight="1" x14ac:dyDescent="0.25">
      <c r="B782" s="71">
        <v>16</v>
      </c>
      <c r="C782" s="277" t="s">
        <v>146</v>
      </c>
      <c r="D782" s="244">
        <v>2522.6999999999998</v>
      </c>
      <c r="E782" s="167">
        <v>3029.4116230502655</v>
      </c>
      <c r="F782" s="167">
        <v>8.3516230502656299</v>
      </c>
      <c r="G782" s="261">
        <v>3.3105890713384985E-3</v>
      </c>
      <c r="H782" s="278"/>
    </row>
    <row r="783" spans="2:9" ht="13.5" customHeight="1" x14ac:dyDescent="0.25">
      <c r="B783" s="71">
        <v>17</v>
      </c>
      <c r="C783" s="277" t="s">
        <v>147</v>
      </c>
      <c r="D783" s="244">
        <v>2292</v>
      </c>
      <c r="E783" s="167">
        <v>2185.1794660455462</v>
      </c>
      <c r="F783" s="167">
        <v>143.37946604554617</v>
      </c>
      <c r="G783" s="261">
        <v>6.255648605826622E-2</v>
      </c>
      <c r="H783" s="278"/>
    </row>
    <row r="784" spans="2:9" ht="13.5" customHeight="1" x14ac:dyDescent="0.25">
      <c r="B784" s="71">
        <v>18</v>
      </c>
      <c r="C784" s="277" t="s">
        <v>148</v>
      </c>
      <c r="D784" s="244">
        <v>2875.95</v>
      </c>
      <c r="E784" s="167">
        <v>2676.9302114105349</v>
      </c>
      <c r="F784" s="167">
        <v>57.010211410534907</v>
      </c>
      <c r="G784" s="261">
        <v>1.9823088513546798E-2</v>
      </c>
      <c r="H784" s="278"/>
    </row>
    <row r="785" spans="2:9" ht="13.5" customHeight="1" x14ac:dyDescent="0.25">
      <c r="B785" s="71">
        <v>19</v>
      </c>
      <c r="C785" s="277" t="s">
        <v>149</v>
      </c>
      <c r="D785" s="244">
        <v>3357.45</v>
      </c>
      <c r="E785" s="167">
        <v>3022.4857377828762</v>
      </c>
      <c r="F785" s="167">
        <v>126.30573778287629</v>
      </c>
      <c r="G785" s="261">
        <v>3.7619543934496805E-2</v>
      </c>
      <c r="H785" s="278"/>
    </row>
    <row r="786" spans="2:9" ht="13.5" customHeight="1" x14ac:dyDescent="0.25">
      <c r="B786" s="71">
        <v>20</v>
      </c>
      <c r="C786" s="277" t="s">
        <v>150</v>
      </c>
      <c r="D786" s="244">
        <v>1655.4</v>
      </c>
      <c r="E786" s="167">
        <v>1550.6417201009469</v>
      </c>
      <c r="F786" s="167">
        <v>27.941720100947066</v>
      </c>
      <c r="G786" s="261">
        <v>1.687913501325786E-2</v>
      </c>
      <c r="H786" s="278"/>
    </row>
    <row r="787" spans="2:9" ht="13.5" customHeight="1" x14ac:dyDescent="0.25">
      <c r="B787" s="71">
        <v>21</v>
      </c>
      <c r="C787" s="264" t="s">
        <v>151</v>
      </c>
      <c r="D787" s="244">
        <v>390.29999999999995</v>
      </c>
      <c r="E787" s="167">
        <v>490.57125215901306</v>
      </c>
      <c r="F787" s="167">
        <v>114.72125215901312</v>
      </c>
      <c r="G787" s="261">
        <v>0.29393095608253428</v>
      </c>
      <c r="H787" s="279"/>
      <c r="I787" s="26" t="s">
        <v>15</v>
      </c>
    </row>
    <row r="788" spans="2:9" ht="13.5" customHeight="1" x14ac:dyDescent="0.25">
      <c r="B788" s="69">
        <v>22</v>
      </c>
      <c r="C788" s="74" t="s">
        <v>291</v>
      </c>
      <c r="D788" s="244">
        <v>910.8</v>
      </c>
      <c r="E788" s="167">
        <v>910.8</v>
      </c>
      <c r="F788" s="167">
        <v>104.33</v>
      </c>
      <c r="G788" s="261">
        <v>0.11454765041721564</v>
      </c>
      <c r="H788" s="279"/>
    </row>
    <row r="789" spans="2:9" ht="13.5" customHeight="1" x14ac:dyDescent="0.25">
      <c r="B789" s="69">
        <v>23</v>
      </c>
      <c r="C789" s="74" t="s">
        <v>290</v>
      </c>
      <c r="D789" s="244">
        <v>841.64999999999986</v>
      </c>
      <c r="E789" s="167">
        <v>741.64999999999986</v>
      </c>
      <c r="F789" s="167">
        <v>26.729999999999947</v>
      </c>
      <c r="G789" s="261">
        <v>3.1759044733559019E-2</v>
      </c>
      <c r="H789" s="279"/>
    </row>
    <row r="790" spans="2:9" ht="13.5" customHeight="1" x14ac:dyDescent="0.25">
      <c r="B790" s="75">
        <v>24</v>
      </c>
      <c r="C790" s="74" t="s">
        <v>289</v>
      </c>
      <c r="D790" s="244">
        <v>0</v>
      </c>
      <c r="E790" s="167">
        <v>0</v>
      </c>
      <c r="F790" s="167">
        <v>0</v>
      </c>
      <c r="G790" s="261" t="e">
        <v>#DIV/0!</v>
      </c>
      <c r="H790" s="279"/>
    </row>
    <row r="791" spans="2:9" ht="13.5" customHeight="1" x14ac:dyDescent="0.25">
      <c r="B791" s="101"/>
      <c r="C791" s="41" t="s">
        <v>29</v>
      </c>
      <c r="D791" s="244">
        <v>37319.850000000006</v>
      </c>
      <c r="E791" s="167">
        <v>39556.60986975277</v>
      </c>
      <c r="F791" s="196">
        <v>4091.576469752762</v>
      </c>
      <c r="G791" s="269">
        <v>0.10963539429426328</v>
      </c>
    </row>
    <row r="792" spans="2:9" ht="27" customHeight="1" x14ac:dyDescent="0.25">
      <c r="B792" s="166"/>
    </row>
    <row r="793" spans="2:9" x14ac:dyDescent="0.25">
      <c r="B793" s="405" t="s">
        <v>162</v>
      </c>
      <c r="C793" s="405"/>
      <c r="D793" s="405"/>
      <c r="E793" s="405"/>
      <c r="F793" s="405"/>
      <c r="G793" s="405"/>
    </row>
    <row r="795" spans="2:9" x14ac:dyDescent="0.25">
      <c r="B795" s="411" t="s">
        <v>125</v>
      </c>
      <c r="C795" s="411"/>
      <c r="D795" s="411"/>
      <c r="E795" s="411"/>
      <c r="F795" s="411"/>
      <c r="G795" s="411"/>
    </row>
    <row r="796" spans="2:9" ht="33.75" customHeight="1" x14ac:dyDescent="0.25">
      <c r="B796" s="37" t="s">
        <v>22</v>
      </c>
      <c r="C796" s="37"/>
      <c r="D796" s="280" t="s">
        <v>36</v>
      </c>
      <c r="E796" s="280" t="s">
        <v>37</v>
      </c>
      <c r="F796" s="280" t="s">
        <v>6</v>
      </c>
      <c r="G796" s="280" t="s">
        <v>30</v>
      </c>
    </row>
    <row r="797" spans="2:9" x14ac:dyDescent="0.25">
      <c r="B797" s="39">
        <v>1</v>
      </c>
      <c r="C797" s="39">
        <v>2</v>
      </c>
      <c r="D797" s="39">
        <v>3</v>
      </c>
      <c r="E797" s="39">
        <v>4</v>
      </c>
      <c r="F797" s="39" t="s">
        <v>38</v>
      </c>
      <c r="G797" s="39">
        <v>6</v>
      </c>
    </row>
    <row r="798" spans="2:9" x14ac:dyDescent="0.25">
      <c r="B798" s="281">
        <v>1</v>
      </c>
      <c r="C798" s="59" t="s">
        <v>300</v>
      </c>
      <c r="D798" s="282">
        <v>1951.07</v>
      </c>
      <c r="E798" s="282">
        <v>1951.07</v>
      </c>
      <c r="F798" s="283">
        <v>0</v>
      </c>
      <c r="G798" s="284">
        <v>0</v>
      </c>
      <c r="H798" s="53"/>
    </row>
    <row r="799" spans="2:9" ht="30" x14ac:dyDescent="0.25">
      <c r="B799" s="281">
        <v>2</v>
      </c>
      <c r="C799" s="59" t="s">
        <v>262</v>
      </c>
      <c r="D799" s="282">
        <v>7.34</v>
      </c>
      <c r="E799" s="282">
        <v>7.34</v>
      </c>
      <c r="F799" s="283">
        <v>0</v>
      </c>
      <c r="G799" s="284">
        <v>0</v>
      </c>
    </row>
    <row r="800" spans="2:9" ht="17.25" customHeight="1" x14ac:dyDescent="0.25">
      <c r="B800" s="281">
        <v>3</v>
      </c>
      <c r="C800" s="92" t="s">
        <v>306</v>
      </c>
      <c r="D800" s="282">
        <v>1943.73</v>
      </c>
      <c r="E800" s="282">
        <v>1943.73</v>
      </c>
      <c r="F800" s="283">
        <v>0</v>
      </c>
      <c r="G800" s="284">
        <v>0</v>
      </c>
    </row>
    <row r="801" spans="2:9" x14ac:dyDescent="0.25">
      <c r="B801" s="281">
        <v>4</v>
      </c>
      <c r="C801" s="285" t="s">
        <v>92</v>
      </c>
      <c r="D801" s="286">
        <v>1951.07</v>
      </c>
      <c r="E801" s="286">
        <v>1951.07</v>
      </c>
      <c r="F801" s="283">
        <v>0</v>
      </c>
      <c r="G801" s="287">
        <v>0</v>
      </c>
    </row>
    <row r="802" spans="2:9" x14ac:dyDescent="0.25">
      <c r="B802" s="288"/>
      <c r="C802" s="289"/>
      <c r="D802" s="290"/>
      <c r="E802" s="290"/>
      <c r="F802" s="291"/>
      <c r="G802" s="292"/>
    </row>
    <row r="803" spans="2:9" ht="15.75" customHeight="1" x14ac:dyDescent="0.25">
      <c r="B803" s="417" t="s">
        <v>268</v>
      </c>
      <c r="C803" s="417"/>
      <c r="D803" s="417"/>
      <c r="E803" s="417"/>
      <c r="F803" s="417"/>
      <c r="G803" s="417"/>
    </row>
    <row r="804" spans="2:9" x14ac:dyDescent="0.25">
      <c r="E804" s="131" t="s">
        <v>62</v>
      </c>
      <c r="F804" s="421" t="s">
        <v>309</v>
      </c>
      <c r="G804" s="421"/>
      <c r="H804" s="293"/>
    </row>
    <row r="805" spans="2:9" ht="30" x14ac:dyDescent="0.25">
      <c r="B805" s="132" t="s">
        <v>22</v>
      </c>
      <c r="C805" s="132" t="s">
        <v>93</v>
      </c>
      <c r="D805" s="115" t="s">
        <v>247</v>
      </c>
      <c r="E805" s="132" t="s">
        <v>44</v>
      </c>
      <c r="F805" s="132" t="s">
        <v>94</v>
      </c>
      <c r="G805" s="294" t="s">
        <v>95</v>
      </c>
      <c r="H805" s="148"/>
    </row>
    <row r="806" spans="2:9" x14ac:dyDescent="0.25">
      <c r="B806" s="295">
        <v>1</v>
      </c>
      <c r="C806" s="295">
        <v>2</v>
      </c>
      <c r="D806" s="295">
        <v>3</v>
      </c>
      <c r="E806" s="295">
        <v>4</v>
      </c>
      <c r="F806" s="295">
        <v>5</v>
      </c>
      <c r="G806" s="295">
        <v>6</v>
      </c>
    </row>
    <row r="807" spans="2:9" x14ac:dyDescent="0.25">
      <c r="B807" s="281">
        <v>1</v>
      </c>
      <c r="C807" s="59" t="s">
        <v>97</v>
      </c>
      <c r="D807" s="296">
        <v>975.53</v>
      </c>
      <c r="E807" s="296">
        <v>501.16</v>
      </c>
      <c r="F807" s="297">
        <v>501.15999999999997</v>
      </c>
      <c r="G807" s="298">
        <v>0.51373099750904638</v>
      </c>
    </row>
    <row r="808" spans="2:9" ht="60" x14ac:dyDescent="0.25">
      <c r="B808" s="281">
        <v>2</v>
      </c>
      <c r="C808" s="59" t="s">
        <v>127</v>
      </c>
      <c r="D808" s="296">
        <v>975.54</v>
      </c>
      <c r="E808" s="296">
        <v>1449.9099999999999</v>
      </c>
      <c r="F808" s="296">
        <v>1449.91</v>
      </c>
      <c r="G808" s="298">
        <v>1.4862640178772784</v>
      </c>
      <c r="I808" s="26" t="s">
        <v>307</v>
      </c>
    </row>
    <row r="809" spans="2:9" ht="20.25" customHeight="1" x14ac:dyDescent="0.25">
      <c r="B809" s="406" t="s">
        <v>11</v>
      </c>
      <c r="C809" s="406"/>
      <c r="D809" s="300">
        <v>1951.07</v>
      </c>
      <c r="E809" s="301">
        <v>1870.99</v>
      </c>
      <c r="F809" s="300">
        <v>1951.0700000000002</v>
      </c>
      <c r="G809" s="298">
        <v>1.0000000000000002</v>
      </c>
    </row>
    <row r="810" spans="2:9" x14ac:dyDescent="0.25">
      <c r="B810" s="123"/>
      <c r="C810" s="123"/>
      <c r="D810" s="123"/>
      <c r="E810" s="302"/>
      <c r="F810" s="123"/>
      <c r="G810" s="123"/>
      <c r="H810" s="303"/>
    </row>
    <row r="811" spans="2:9" ht="13.15" customHeight="1" x14ac:dyDescent="0.25">
      <c r="B811" s="410" t="s">
        <v>98</v>
      </c>
      <c r="C811" s="410"/>
      <c r="D811" s="410"/>
      <c r="E811" s="410"/>
      <c r="F811" s="410"/>
      <c r="G811" s="410"/>
      <c r="H811" s="303"/>
    </row>
    <row r="812" spans="2:9" x14ac:dyDescent="0.25">
      <c r="B812" s="96"/>
      <c r="C812" s="96"/>
      <c r="D812" s="112"/>
      <c r="E812" s="304"/>
      <c r="F812" s="304"/>
      <c r="G812" s="304"/>
      <c r="H812" s="304"/>
    </row>
    <row r="813" spans="2:9" x14ac:dyDescent="0.25">
      <c r="B813" s="411" t="s">
        <v>126</v>
      </c>
      <c r="C813" s="411"/>
      <c r="D813" s="411"/>
      <c r="E813" s="411"/>
      <c r="F813" s="411"/>
      <c r="G813" s="411"/>
    </row>
    <row r="814" spans="2:9" ht="27.75" customHeight="1" x14ac:dyDescent="0.25">
      <c r="B814" s="37" t="s">
        <v>22</v>
      </c>
      <c r="C814" s="305"/>
      <c r="D814" s="280" t="s">
        <v>36</v>
      </c>
      <c r="E814" s="280" t="s">
        <v>37</v>
      </c>
      <c r="F814" s="280" t="s">
        <v>6</v>
      </c>
      <c r="G814" s="280" t="s">
        <v>30</v>
      </c>
    </row>
    <row r="815" spans="2:9" ht="22.5" customHeight="1" x14ac:dyDescent="0.25">
      <c r="B815" s="39">
        <v>1</v>
      </c>
      <c r="C815" s="39">
        <v>2</v>
      </c>
      <c r="D815" s="39">
        <v>3</v>
      </c>
      <c r="E815" s="39">
        <v>4</v>
      </c>
      <c r="F815" s="39" t="s">
        <v>38</v>
      </c>
      <c r="G815" s="39">
        <v>6</v>
      </c>
    </row>
    <row r="816" spans="2:9" x14ac:dyDescent="0.25">
      <c r="B816" s="72">
        <v>1</v>
      </c>
      <c r="C816" s="50" t="s">
        <v>269</v>
      </c>
      <c r="D816" s="105">
        <v>2309.3200000000002</v>
      </c>
      <c r="E816" s="105">
        <v>2309.3200000000002</v>
      </c>
      <c r="F816" s="306">
        <v>0</v>
      </c>
      <c r="G816" s="206">
        <v>1</v>
      </c>
    </row>
    <row r="817" spans="2:9" ht="33" customHeight="1" x14ac:dyDescent="0.25">
      <c r="B817" s="72">
        <v>2</v>
      </c>
      <c r="C817" s="50" t="s">
        <v>270</v>
      </c>
      <c r="D817" s="143">
        <v>776.48</v>
      </c>
      <c r="E817" s="143">
        <v>776.48</v>
      </c>
      <c r="F817" s="306">
        <v>0</v>
      </c>
      <c r="G817" s="206">
        <v>1</v>
      </c>
    </row>
    <row r="818" spans="2:9" x14ac:dyDescent="0.25">
      <c r="B818" s="72">
        <v>3</v>
      </c>
      <c r="C818" s="50" t="s">
        <v>271</v>
      </c>
      <c r="D818" s="205">
        <v>1532.8411791742988</v>
      </c>
      <c r="E818" s="205">
        <v>1532.8411791742988</v>
      </c>
      <c r="F818" s="306">
        <v>0</v>
      </c>
      <c r="G818" s="206">
        <v>1</v>
      </c>
    </row>
    <row r="819" spans="2:9" x14ac:dyDescent="0.25">
      <c r="B819" s="72">
        <v>4</v>
      </c>
      <c r="C819" s="101" t="s">
        <v>92</v>
      </c>
      <c r="D819" s="150">
        <v>2309.3211791742988</v>
      </c>
      <c r="E819" s="150">
        <v>2309.3211791742988</v>
      </c>
      <c r="F819" s="306">
        <v>0</v>
      </c>
      <c r="G819" s="206">
        <v>1</v>
      </c>
    </row>
    <row r="820" spans="2:9" x14ac:dyDescent="0.25">
      <c r="B820" s="307"/>
      <c r="C820" s="121"/>
      <c r="D820" s="156"/>
      <c r="E820" s="156"/>
      <c r="F820" s="308"/>
      <c r="G820" s="309"/>
    </row>
    <row r="821" spans="2:9" ht="15.75" customHeight="1" x14ac:dyDescent="0.25">
      <c r="B821" s="405" t="s">
        <v>272</v>
      </c>
      <c r="C821" s="405"/>
      <c r="D821" s="405"/>
      <c r="E821" s="405"/>
      <c r="F821" s="405"/>
      <c r="G821" s="405"/>
      <c r="H821" s="405"/>
      <c r="I821" s="405"/>
    </row>
    <row r="822" spans="2:9" x14ac:dyDescent="0.25">
      <c r="G822" s="310"/>
      <c r="H822" s="416" t="s">
        <v>62</v>
      </c>
      <c r="I822" s="416"/>
    </row>
    <row r="823" spans="2:9" ht="50.25" customHeight="1" x14ac:dyDescent="0.25">
      <c r="B823" s="132" t="s">
        <v>273</v>
      </c>
      <c r="C823" s="132" t="s">
        <v>99</v>
      </c>
      <c r="D823" s="132" t="s">
        <v>100</v>
      </c>
      <c r="E823" s="132" t="s">
        <v>101</v>
      </c>
      <c r="F823" s="132" t="s">
        <v>274</v>
      </c>
      <c r="G823" s="132" t="s">
        <v>6</v>
      </c>
      <c r="H823" s="132" t="s">
        <v>95</v>
      </c>
      <c r="I823" s="132" t="s">
        <v>96</v>
      </c>
    </row>
    <row r="824" spans="2:9" x14ac:dyDescent="0.25">
      <c r="B824" s="311">
        <v>1</v>
      </c>
      <c r="C824" s="311">
        <v>2</v>
      </c>
      <c r="D824" s="311">
        <v>3</v>
      </c>
      <c r="E824" s="311">
        <v>4</v>
      </c>
      <c r="F824" s="311">
        <v>5</v>
      </c>
      <c r="G824" s="311" t="s">
        <v>102</v>
      </c>
      <c r="H824" s="311">
        <v>7</v>
      </c>
      <c r="I824" s="312" t="s">
        <v>103</v>
      </c>
    </row>
    <row r="825" spans="2:9" x14ac:dyDescent="0.25">
      <c r="B825" s="247">
        <v>2309.3200000000002</v>
      </c>
      <c r="C825" s="247">
        <v>2309.3200000000002</v>
      </c>
      <c r="D825" s="198">
        <v>200210.25498999999</v>
      </c>
      <c r="E825" s="198">
        <v>1501.5769124249998</v>
      </c>
      <c r="F825" s="198">
        <v>1501.5769124250003</v>
      </c>
      <c r="G825" s="313">
        <v>0</v>
      </c>
      <c r="H825" s="58">
        <v>0.65022470355992246</v>
      </c>
      <c r="I825" s="313">
        <v>807.74308757499989</v>
      </c>
    </row>
    <row r="826" spans="2:9" ht="18" customHeight="1" x14ac:dyDescent="0.25">
      <c r="B826" s="136" t="s">
        <v>222</v>
      </c>
      <c r="C826" s="137"/>
      <c r="D826" s="138"/>
      <c r="E826" s="138"/>
      <c r="F826" s="139"/>
      <c r="G826" s="140"/>
      <c r="H826" s="141"/>
    </row>
    <row r="827" spans="2:9" ht="18" customHeight="1" x14ac:dyDescent="0.25">
      <c r="B827" s="136"/>
      <c r="C827" s="137"/>
      <c r="D827" s="138"/>
      <c r="E827" s="138"/>
      <c r="F827" s="139"/>
      <c r="G827" s="140"/>
      <c r="H827" s="141"/>
    </row>
    <row r="828" spans="2:9" ht="20.25" customHeight="1" x14ac:dyDescent="0.25">
      <c r="B828" s="405" t="s">
        <v>275</v>
      </c>
      <c r="C828" s="405"/>
      <c r="D828" s="405"/>
      <c r="E828" s="405"/>
      <c r="F828" s="405"/>
    </row>
    <row r="829" spans="2:9" x14ac:dyDescent="0.25">
      <c r="B829" s="404" t="s">
        <v>163</v>
      </c>
      <c r="C829" s="404"/>
      <c r="D829" s="404"/>
      <c r="E829" s="404"/>
      <c r="F829" s="404"/>
    </row>
    <row r="830" spans="2:9" x14ac:dyDescent="0.25">
      <c r="B830" s="31"/>
    </row>
    <row r="831" spans="2:9" x14ac:dyDescent="0.25">
      <c r="B831" s="412" t="s">
        <v>104</v>
      </c>
      <c r="C831" s="412"/>
      <c r="D831" s="412"/>
      <c r="E831" s="412"/>
      <c r="F831" s="314"/>
      <c r="G831" s="314"/>
    </row>
    <row r="832" spans="2:9" s="315" customFormat="1" ht="13.5" customHeight="1" x14ac:dyDescent="0.25">
      <c r="B832" s="413" t="s">
        <v>276</v>
      </c>
      <c r="C832" s="413"/>
      <c r="D832" s="413"/>
      <c r="E832" s="413"/>
    </row>
    <row r="833" spans="2:8" s="315" customFormat="1" ht="31.5" customHeight="1" x14ac:dyDescent="0.25">
      <c r="B833" s="335" t="s">
        <v>90</v>
      </c>
      <c r="C833" s="335" t="s">
        <v>113</v>
      </c>
      <c r="D833" s="335" t="s">
        <v>105</v>
      </c>
      <c r="E833" s="335" t="s">
        <v>195</v>
      </c>
      <c r="H833" s="317"/>
    </row>
    <row r="834" spans="2:8" s="315" customFormat="1" x14ac:dyDescent="0.25">
      <c r="B834" s="441" t="s">
        <v>91</v>
      </c>
      <c r="C834" s="318" t="s">
        <v>106</v>
      </c>
      <c r="D834" s="318">
        <v>9792</v>
      </c>
      <c r="E834" s="318">
        <v>5875.2</v>
      </c>
      <c r="H834" s="319"/>
    </row>
    <row r="835" spans="2:8" s="315" customFormat="1" ht="13.5" customHeight="1" x14ac:dyDescent="0.25">
      <c r="B835" s="442"/>
      <c r="C835" s="318" t="s">
        <v>107</v>
      </c>
      <c r="D835" s="318">
        <v>1900</v>
      </c>
      <c r="E835" s="320">
        <v>1140</v>
      </c>
      <c r="H835" s="319"/>
    </row>
    <row r="836" spans="2:8" s="315" customFormat="1" ht="13.5" customHeight="1" x14ac:dyDescent="0.25">
      <c r="B836" s="442"/>
      <c r="C836" s="318" t="s">
        <v>108</v>
      </c>
      <c r="D836" s="318">
        <v>36958</v>
      </c>
      <c r="E836" s="318">
        <v>22174.799999999999</v>
      </c>
      <c r="H836" s="319"/>
    </row>
    <row r="837" spans="2:8" s="315" customFormat="1" ht="13.5" customHeight="1" x14ac:dyDescent="0.25">
      <c r="B837" s="442"/>
      <c r="C837" s="318" t="s">
        <v>109</v>
      </c>
      <c r="D837" s="318">
        <v>8419</v>
      </c>
      <c r="E837" s="318">
        <v>17398.52</v>
      </c>
      <c r="H837" s="319"/>
    </row>
    <row r="838" spans="2:8" s="315" customFormat="1" ht="13.5" customHeight="1" x14ac:dyDescent="0.25">
      <c r="B838" s="442"/>
      <c r="C838" s="318" t="s">
        <v>110</v>
      </c>
      <c r="D838" s="318">
        <v>7193</v>
      </c>
      <c r="E838" s="318">
        <v>12355.88</v>
      </c>
      <c r="H838" s="319"/>
    </row>
    <row r="839" spans="2:8" s="315" customFormat="1" ht="13.5" customHeight="1" x14ac:dyDescent="0.25">
      <c r="B839" s="442"/>
      <c r="C839" s="318" t="s">
        <v>129</v>
      </c>
      <c r="D839" s="318">
        <v>3923</v>
      </c>
      <c r="E839" s="318">
        <v>7180.54</v>
      </c>
      <c r="H839" s="319"/>
    </row>
    <row r="840" spans="2:8" s="315" customFormat="1" ht="13.5" customHeight="1" x14ac:dyDescent="0.25">
      <c r="B840" s="442"/>
      <c r="C840" s="318" t="s">
        <v>152</v>
      </c>
      <c r="D840" s="318">
        <v>13129</v>
      </c>
      <c r="E840" s="318">
        <v>19693.5</v>
      </c>
      <c r="H840" s="319"/>
    </row>
    <row r="841" spans="2:8" s="315" customFormat="1" ht="13.5" customHeight="1" x14ac:dyDescent="0.25">
      <c r="B841" s="442"/>
      <c r="C841" s="318" t="s">
        <v>277</v>
      </c>
      <c r="D841" s="318"/>
      <c r="E841" s="318"/>
      <c r="H841" s="319"/>
    </row>
    <row r="842" spans="2:8" s="315" customFormat="1" ht="13.5" customHeight="1" x14ac:dyDescent="0.25">
      <c r="B842" s="442"/>
      <c r="C842" s="318" t="s">
        <v>278</v>
      </c>
      <c r="D842" s="318"/>
      <c r="E842" s="318"/>
      <c r="H842" s="319"/>
    </row>
    <row r="843" spans="2:8" s="315" customFormat="1" ht="13.5" customHeight="1" x14ac:dyDescent="0.25">
      <c r="B843" s="442"/>
      <c r="C843" s="318" t="s">
        <v>279</v>
      </c>
      <c r="D843" s="318"/>
      <c r="E843" s="318"/>
      <c r="H843" s="319"/>
    </row>
    <row r="844" spans="2:8" s="315" customFormat="1" ht="13.5" customHeight="1" x14ac:dyDescent="0.25">
      <c r="B844" s="442"/>
      <c r="C844" s="318" t="s">
        <v>280</v>
      </c>
      <c r="D844" s="318"/>
      <c r="E844" s="318"/>
      <c r="H844" s="319"/>
    </row>
    <row r="845" spans="2:8" s="315" customFormat="1" ht="13.5" customHeight="1" x14ac:dyDescent="0.25">
      <c r="B845" s="443"/>
      <c r="C845" s="325" t="s">
        <v>111</v>
      </c>
      <c r="D845" s="325">
        <v>81314</v>
      </c>
      <c r="E845" s="325">
        <v>85818.44</v>
      </c>
      <c r="H845" s="322"/>
    </row>
    <row r="846" spans="2:8" s="315" customFormat="1" ht="64.5" customHeight="1" x14ac:dyDescent="0.25">
      <c r="B846" s="401" t="s">
        <v>310</v>
      </c>
      <c r="C846" s="401"/>
      <c r="D846" s="401"/>
      <c r="E846" s="401"/>
      <c r="F846" s="323"/>
      <c r="H846" s="322"/>
    </row>
    <row r="847" spans="2:8" s="315" customFormat="1" ht="15.75" customHeight="1" x14ac:dyDescent="0.25">
      <c r="B847" s="324"/>
      <c r="C847" s="324"/>
      <c r="D847" s="324"/>
      <c r="E847" s="324"/>
      <c r="F847" s="323"/>
      <c r="H847" s="322"/>
    </row>
    <row r="848" spans="2:8" s="315" customFormat="1" x14ac:dyDescent="0.25">
      <c r="B848" s="385" t="s">
        <v>112</v>
      </c>
      <c r="C848" s="385"/>
      <c r="D848" s="385"/>
      <c r="E848" s="385"/>
      <c r="F848" s="385"/>
      <c r="G848" s="385"/>
      <c r="H848" s="385"/>
    </row>
    <row r="849" spans="2:8" s="315" customFormat="1" x14ac:dyDescent="0.25">
      <c r="B849" s="397" t="s">
        <v>113</v>
      </c>
      <c r="C849" s="399" t="s">
        <v>114</v>
      </c>
      <c r="D849" s="400"/>
      <c r="E849" s="399" t="s">
        <v>115</v>
      </c>
      <c r="F849" s="400"/>
      <c r="G849" s="403" t="s">
        <v>116</v>
      </c>
      <c r="H849" s="403"/>
    </row>
    <row r="850" spans="2:8" s="315" customFormat="1" x14ac:dyDescent="0.25">
      <c r="B850" s="398"/>
      <c r="C850" s="326" t="s">
        <v>117</v>
      </c>
      <c r="D850" s="327" t="s">
        <v>118</v>
      </c>
      <c r="E850" s="325" t="s">
        <v>117</v>
      </c>
      <c r="F850" s="325" t="s">
        <v>118</v>
      </c>
      <c r="G850" s="325" t="s">
        <v>117</v>
      </c>
      <c r="H850" s="325" t="s">
        <v>118</v>
      </c>
    </row>
    <row r="851" spans="2:8" s="315" customFormat="1" x14ac:dyDescent="0.25">
      <c r="B851" s="328" t="s">
        <v>281</v>
      </c>
      <c r="C851" s="227">
        <v>81314</v>
      </c>
      <c r="D851" s="205">
        <v>85818.44</v>
      </c>
      <c r="E851" s="233">
        <v>81314</v>
      </c>
      <c r="F851" s="228">
        <v>85818.44</v>
      </c>
      <c r="G851" s="329">
        <v>0</v>
      </c>
      <c r="H851" s="329">
        <v>0</v>
      </c>
    </row>
    <row r="852" spans="2:8" s="315" customFormat="1" ht="18.75" customHeight="1" x14ac:dyDescent="0.25">
      <c r="B852" s="322"/>
      <c r="C852" s="330"/>
      <c r="D852" s="331"/>
      <c r="E852" s="332"/>
      <c r="F852" s="333"/>
      <c r="G852" s="334"/>
      <c r="H852" s="334"/>
    </row>
    <row r="853" spans="2:8" s="315" customFormat="1" ht="18.75" customHeight="1" x14ac:dyDescent="0.25">
      <c r="B853" s="385" t="s">
        <v>311</v>
      </c>
      <c r="C853" s="385"/>
      <c r="D853" s="385"/>
      <c r="E853" s="385"/>
      <c r="F853" s="385"/>
      <c r="G853" s="385"/>
    </row>
    <row r="854" spans="2:8" s="315" customFormat="1" ht="30.75" customHeight="1" x14ac:dyDescent="0.25">
      <c r="B854" s="393" t="s">
        <v>282</v>
      </c>
      <c r="C854" s="393"/>
      <c r="D854" s="386" t="s">
        <v>283</v>
      </c>
      <c r="E854" s="387"/>
      <c r="F854" s="393" t="s">
        <v>119</v>
      </c>
      <c r="G854" s="393"/>
    </row>
    <row r="855" spans="2:8" s="315" customFormat="1" x14ac:dyDescent="0.25">
      <c r="B855" s="335" t="s">
        <v>117</v>
      </c>
      <c r="C855" s="335" t="s">
        <v>120</v>
      </c>
      <c r="D855" s="335" t="s">
        <v>117</v>
      </c>
      <c r="E855" s="335" t="s">
        <v>120</v>
      </c>
      <c r="F855" s="335" t="s">
        <v>117</v>
      </c>
      <c r="G855" s="335" t="s">
        <v>121</v>
      </c>
    </row>
    <row r="856" spans="2:8" s="315" customFormat="1" x14ac:dyDescent="0.25">
      <c r="B856" s="318">
        <v>1</v>
      </c>
      <c r="C856" s="318">
        <v>2</v>
      </c>
      <c r="D856" s="318">
        <v>3</v>
      </c>
      <c r="E856" s="318">
        <v>4</v>
      </c>
      <c r="F856" s="318">
        <v>5</v>
      </c>
      <c r="G856" s="318">
        <v>6</v>
      </c>
    </row>
    <row r="857" spans="2:8" s="315" customFormat="1" x14ac:dyDescent="0.25">
      <c r="B857" s="227">
        <v>81314</v>
      </c>
      <c r="C857" s="205">
        <v>85818.44</v>
      </c>
      <c r="D857" s="320">
        <v>81314</v>
      </c>
      <c r="E857" s="336">
        <v>85818.44</v>
      </c>
      <c r="F857" s="337">
        <v>1</v>
      </c>
      <c r="G857" s="337">
        <v>1</v>
      </c>
    </row>
    <row r="858" spans="2:8" s="315" customFormat="1" x14ac:dyDescent="0.25">
      <c r="B858" s="338"/>
      <c r="C858" s="339"/>
      <c r="D858" s="340"/>
      <c r="E858" s="341"/>
      <c r="F858" s="342"/>
      <c r="G858" s="342"/>
    </row>
    <row r="859" spans="2:8" s="315" customFormat="1" ht="12.75" customHeight="1" x14ac:dyDescent="0.25">
      <c r="B859" s="391" t="s">
        <v>164</v>
      </c>
      <c r="C859" s="391"/>
      <c r="D859" s="391"/>
      <c r="E859" s="391"/>
      <c r="F859" s="391"/>
      <c r="G859" s="391"/>
    </row>
    <row r="860" spans="2:8" s="315" customFormat="1" ht="14.25" customHeight="1" x14ac:dyDescent="0.25">
      <c r="B860" s="343"/>
    </row>
    <row r="861" spans="2:8" s="315" customFormat="1" x14ac:dyDescent="0.25">
      <c r="B861" s="392" t="s">
        <v>130</v>
      </c>
      <c r="C861" s="392"/>
      <c r="D861" s="392"/>
      <c r="E861" s="392"/>
      <c r="F861" s="392"/>
      <c r="G861" s="392"/>
    </row>
    <row r="862" spans="2:8" s="315" customFormat="1" ht="9" customHeight="1" x14ac:dyDescent="0.25">
      <c r="B862" s="340"/>
      <c r="C862" s="341"/>
      <c r="D862" s="344"/>
      <c r="E862" s="344"/>
      <c r="F862" s="344"/>
      <c r="G862" s="344"/>
    </row>
    <row r="863" spans="2:8" s="315" customFormat="1" x14ac:dyDescent="0.25">
      <c r="B863" s="390" t="s">
        <v>284</v>
      </c>
      <c r="C863" s="390"/>
      <c r="D863" s="390"/>
      <c r="E863" s="390"/>
      <c r="F863" s="390"/>
      <c r="G863" s="390"/>
    </row>
    <row r="864" spans="2:8" s="315" customFormat="1" x14ac:dyDescent="0.25">
      <c r="B864" s="345"/>
      <c r="C864" s="346"/>
      <c r="D864" s="388" t="s">
        <v>314</v>
      </c>
      <c r="E864" s="389"/>
      <c r="F864" s="388" t="s">
        <v>315</v>
      </c>
      <c r="G864" s="389"/>
    </row>
    <row r="865" spans="2:8" s="315" customFormat="1" ht="30" x14ac:dyDescent="0.25">
      <c r="B865" s="347" t="s">
        <v>90</v>
      </c>
      <c r="C865" s="347" t="s">
        <v>113</v>
      </c>
      <c r="D865" s="347" t="s">
        <v>105</v>
      </c>
      <c r="E865" s="347" t="s">
        <v>285</v>
      </c>
      <c r="F865" s="348" t="s">
        <v>312</v>
      </c>
      <c r="G865" s="349" t="s">
        <v>313</v>
      </c>
      <c r="H865" s="317"/>
    </row>
    <row r="866" spans="2:8" s="315" customFormat="1" x14ac:dyDescent="0.25">
      <c r="B866" s="396" t="s">
        <v>122</v>
      </c>
      <c r="C866" s="318" t="s">
        <v>123</v>
      </c>
      <c r="D866" s="318">
        <v>39926</v>
      </c>
      <c r="E866" s="318">
        <v>1996.3</v>
      </c>
      <c r="F866" s="318"/>
      <c r="G866" s="318"/>
      <c r="H866" s="319"/>
    </row>
    <row r="867" spans="2:8" s="315" customFormat="1" ht="13.5" customHeight="1" x14ac:dyDescent="0.25">
      <c r="B867" s="396"/>
      <c r="C867" s="318" t="s">
        <v>107</v>
      </c>
      <c r="D867" s="318">
        <v>7</v>
      </c>
      <c r="E867" s="318">
        <v>0.35</v>
      </c>
      <c r="F867" s="318"/>
      <c r="G867" s="318"/>
      <c r="H867" s="319"/>
    </row>
    <row r="868" spans="2:8" s="315" customFormat="1" ht="13.5" customHeight="1" x14ac:dyDescent="0.25">
      <c r="B868" s="396"/>
      <c r="C868" s="318" t="s">
        <v>108</v>
      </c>
      <c r="D868" s="318">
        <v>0</v>
      </c>
      <c r="E868" s="205">
        <v>0</v>
      </c>
      <c r="F868" s="318"/>
      <c r="G868" s="318"/>
      <c r="H868" s="322"/>
    </row>
    <row r="869" spans="2:8" s="315" customFormat="1" ht="15.75" customHeight="1" x14ac:dyDescent="0.25">
      <c r="B869" s="396"/>
      <c r="C869" s="318" t="s">
        <v>109</v>
      </c>
      <c r="D869" s="318">
        <v>49981</v>
      </c>
      <c r="E869" s="205">
        <v>2499.0500000000002</v>
      </c>
      <c r="F869" s="318"/>
      <c r="G869" s="318"/>
      <c r="H869" s="322"/>
    </row>
    <row r="870" spans="2:8" s="315" customFormat="1" ht="15.75" customHeight="1" x14ac:dyDescent="0.25">
      <c r="B870" s="396"/>
      <c r="C870" s="318" t="s">
        <v>110</v>
      </c>
      <c r="D870" s="318">
        <v>0</v>
      </c>
      <c r="E870" s="205">
        <v>0</v>
      </c>
      <c r="F870" s="318"/>
      <c r="G870" s="318"/>
      <c r="H870" s="322"/>
    </row>
    <row r="871" spans="2:8" s="315" customFormat="1" ht="15.75" customHeight="1" x14ac:dyDescent="0.25">
      <c r="B871" s="396"/>
      <c r="C871" s="318" t="s">
        <v>129</v>
      </c>
      <c r="D871" s="318">
        <v>0</v>
      </c>
      <c r="E871" s="205">
        <v>0</v>
      </c>
      <c r="F871" s="318"/>
      <c r="G871" s="318"/>
      <c r="H871" s="322"/>
    </row>
    <row r="872" spans="2:8" s="315" customFormat="1" ht="15.75" customHeight="1" x14ac:dyDescent="0.25">
      <c r="B872" s="396"/>
      <c r="C872" s="318" t="s">
        <v>154</v>
      </c>
      <c r="D872" s="318">
        <v>941</v>
      </c>
      <c r="E872" s="205">
        <v>47.05</v>
      </c>
      <c r="F872" s="318"/>
      <c r="G872" s="318"/>
      <c r="H872" s="322"/>
    </row>
    <row r="873" spans="2:8" s="315" customFormat="1" ht="15.75" customHeight="1" x14ac:dyDescent="0.25">
      <c r="B873" s="396"/>
      <c r="C873" s="318" t="s">
        <v>154</v>
      </c>
      <c r="D873" s="318"/>
      <c r="E873" s="205"/>
      <c r="F873" s="318">
        <v>39696</v>
      </c>
      <c r="G873" s="318">
        <v>1984.8</v>
      </c>
      <c r="H873" s="322"/>
    </row>
    <row r="874" spans="2:8" s="315" customFormat="1" ht="15.75" customHeight="1" x14ac:dyDescent="0.25">
      <c r="B874" s="396"/>
      <c r="C874" s="318" t="s">
        <v>152</v>
      </c>
      <c r="D874" s="318"/>
      <c r="E874" s="205"/>
      <c r="F874" s="318"/>
      <c r="G874" s="318"/>
      <c r="H874" s="322"/>
    </row>
    <row r="875" spans="2:8" s="315" customFormat="1" ht="15.75" customHeight="1" x14ac:dyDescent="0.25">
      <c r="B875" s="396"/>
      <c r="C875" s="350" t="s">
        <v>277</v>
      </c>
      <c r="D875" s="318"/>
      <c r="E875" s="205"/>
      <c r="F875" s="318">
        <v>237</v>
      </c>
      <c r="G875" s="318">
        <v>11.85</v>
      </c>
      <c r="H875" s="322"/>
    </row>
    <row r="876" spans="2:8" s="355" customFormat="1" x14ac:dyDescent="0.2">
      <c r="B876" s="396"/>
      <c r="C876" s="351" t="s">
        <v>278</v>
      </c>
      <c r="D876" s="352"/>
      <c r="E876" s="282"/>
      <c r="F876" s="353"/>
      <c r="G876" s="353"/>
      <c r="H876" s="354"/>
    </row>
    <row r="877" spans="2:8" s="315" customFormat="1" ht="15.75" customHeight="1" x14ac:dyDescent="0.25">
      <c r="B877" s="396"/>
      <c r="C877" s="350" t="s">
        <v>279</v>
      </c>
      <c r="D877" s="318"/>
      <c r="E877" s="205"/>
      <c r="F877" s="352">
        <v>7810</v>
      </c>
      <c r="G877" s="356">
        <v>390.5</v>
      </c>
      <c r="H877" s="322"/>
    </row>
    <row r="878" spans="2:8" s="315" customFormat="1" ht="15.75" customHeight="1" x14ac:dyDescent="0.25">
      <c r="B878" s="396"/>
      <c r="C878" s="350" t="s">
        <v>280</v>
      </c>
      <c r="D878" s="318"/>
      <c r="E878" s="205"/>
      <c r="F878" s="318"/>
      <c r="G878" s="318"/>
      <c r="H878" s="322"/>
    </row>
    <row r="879" spans="2:8" s="315" customFormat="1" ht="14.25" customHeight="1" x14ac:dyDescent="0.25">
      <c r="B879" s="396"/>
      <c r="C879" s="357" t="s">
        <v>111</v>
      </c>
      <c r="D879" s="325">
        <v>90855</v>
      </c>
      <c r="E879" s="325">
        <v>4542.75</v>
      </c>
      <c r="F879" s="325">
        <v>47743</v>
      </c>
      <c r="G879" s="325">
        <v>2387.1499999999996</v>
      </c>
      <c r="H879" s="322"/>
    </row>
    <row r="880" spans="2:8" s="315" customFormat="1" ht="68.25" customHeight="1" x14ac:dyDescent="0.25">
      <c r="B880" s="401" t="s">
        <v>316</v>
      </c>
      <c r="C880" s="402"/>
      <c r="D880" s="402"/>
      <c r="E880" s="402"/>
      <c r="F880" s="402"/>
      <c r="G880" s="402"/>
      <c r="H880" s="322"/>
    </row>
    <row r="881" spans="2:8" s="315" customFormat="1" ht="14.25" customHeight="1" x14ac:dyDescent="0.25">
      <c r="B881" s="385" t="s">
        <v>124</v>
      </c>
      <c r="C881" s="385"/>
      <c r="D881" s="385"/>
      <c r="E881" s="385"/>
      <c r="F881" s="385"/>
      <c r="G881" s="385"/>
      <c r="H881" s="385"/>
    </row>
    <row r="882" spans="2:8" s="315" customFormat="1" ht="17.25" customHeight="1" x14ac:dyDescent="0.25">
      <c r="B882" s="397" t="s">
        <v>113</v>
      </c>
      <c r="C882" s="399" t="s">
        <v>114</v>
      </c>
      <c r="D882" s="400"/>
      <c r="E882" s="399" t="s">
        <v>115</v>
      </c>
      <c r="F882" s="400"/>
      <c r="G882" s="403" t="s">
        <v>116</v>
      </c>
      <c r="H882" s="403"/>
    </row>
    <row r="883" spans="2:8" s="315" customFormat="1" x14ac:dyDescent="0.25">
      <c r="B883" s="398"/>
      <c r="C883" s="326" t="s">
        <v>117</v>
      </c>
      <c r="D883" s="327" t="s">
        <v>118</v>
      </c>
      <c r="E883" s="325" t="s">
        <v>117</v>
      </c>
      <c r="F883" s="325" t="s">
        <v>118</v>
      </c>
      <c r="G883" s="325" t="s">
        <v>117</v>
      </c>
      <c r="H883" s="325" t="s">
        <v>118</v>
      </c>
    </row>
    <row r="884" spans="2:8" s="315" customFormat="1" x14ac:dyDescent="0.25">
      <c r="B884" s="238" t="s">
        <v>281</v>
      </c>
      <c r="C884" s="227">
        <v>90855</v>
      </c>
      <c r="D884" s="205">
        <v>4542.75</v>
      </c>
      <c r="E884" s="318">
        <v>90855</v>
      </c>
      <c r="F884" s="318">
        <v>4542.75</v>
      </c>
      <c r="G884" s="358">
        <v>0</v>
      </c>
      <c r="H884" s="358">
        <v>0</v>
      </c>
    </row>
    <row r="885" spans="2:8" s="315" customFormat="1" x14ac:dyDescent="0.25"/>
    <row r="886" spans="2:8" s="315" customFormat="1" x14ac:dyDescent="0.25">
      <c r="B886" s="385" t="s">
        <v>223</v>
      </c>
      <c r="C886" s="385"/>
      <c r="D886" s="385"/>
      <c r="E886" s="385"/>
      <c r="F886" s="385"/>
      <c r="G886" s="385"/>
    </row>
    <row r="887" spans="2:8" s="315" customFormat="1" ht="30.75" customHeight="1" x14ac:dyDescent="0.25">
      <c r="B887" s="386" t="s">
        <v>308</v>
      </c>
      <c r="C887" s="387"/>
      <c r="D887" s="386" t="s">
        <v>317</v>
      </c>
      <c r="E887" s="387"/>
      <c r="F887" s="386" t="s">
        <v>119</v>
      </c>
      <c r="G887" s="387"/>
    </row>
    <row r="888" spans="2:8" s="315" customFormat="1" ht="18" customHeight="1" x14ac:dyDescent="0.25">
      <c r="B888" s="335" t="s">
        <v>117</v>
      </c>
      <c r="C888" s="335" t="s">
        <v>120</v>
      </c>
      <c r="D888" s="335" t="s">
        <v>117</v>
      </c>
      <c r="E888" s="335" t="s">
        <v>120</v>
      </c>
      <c r="F888" s="335" t="s">
        <v>117</v>
      </c>
      <c r="G888" s="335" t="s">
        <v>121</v>
      </c>
    </row>
    <row r="889" spans="2:8" s="315" customFormat="1" ht="15" customHeight="1" x14ac:dyDescent="0.25">
      <c r="B889" s="318">
        <v>1</v>
      </c>
      <c r="C889" s="318">
        <v>2</v>
      </c>
      <c r="D889" s="318">
        <v>3</v>
      </c>
      <c r="E889" s="318">
        <v>4</v>
      </c>
      <c r="F889" s="318">
        <v>5</v>
      </c>
      <c r="G889" s="318">
        <v>6</v>
      </c>
    </row>
    <row r="890" spans="2:8" s="315" customFormat="1" ht="24" customHeight="1" x14ac:dyDescent="0.25">
      <c r="B890" s="359">
        <v>90855</v>
      </c>
      <c r="C890" s="336">
        <v>4542.75</v>
      </c>
      <c r="D890" s="320">
        <v>90855</v>
      </c>
      <c r="E890" s="336">
        <v>4542.75</v>
      </c>
      <c r="F890" s="360">
        <v>1</v>
      </c>
      <c r="G890" s="337">
        <v>1</v>
      </c>
    </row>
    <row r="891" spans="2:8" s="315" customFormat="1" x14ac:dyDescent="0.25">
      <c r="B891" s="251"/>
      <c r="C891" s="361"/>
      <c r="D891" s="254"/>
      <c r="E891" s="254"/>
      <c r="F891" s="362"/>
      <c r="G891" s="363"/>
      <c r="H891" s="364"/>
    </row>
    <row r="892" spans="2:8" ht="15.75" customHeight="1" x14ac:dyDescent="0.25">
      <c r="B892" s="385" t="s">
        <v>318</v>
      </c>
      <c r="C892" s="385"/>
      <c r="D892" s="385"/>
      <c r="E892" s="385"/>
      <c r="F892" s="385"/>
      <c r="G892" s="385"/>
    </row>
    <row r="893" spans="2:8" ht="36.75" customHeight="1" x14ac:dyDescent="0.25">
      <c r="B893" s="386" t="s">
        <v>319</v>
      </c>
      <c r="C893" s="387"/>
      <c r="D893" s="386" t="s">
        <v>317</v>
      </c>
      <c r="E893" s="387"/>
      <c r="F893" s="386" t="s">
        <v>119</v>
      </c>
      <c r="G893" s="387"/>
    </row>
    <row r="894" spans="2:8" x14ac:dyDescent="0.25">
      <c r="B894" s="335" t="s">
        <v>117</v>
      </c>
      <c r="C894" s="335" t="s">
        <v>120</v>
      </c>
      <c r="D894" s="335" t="s">
        <v>117</v>
      </c>
      <c r="E894" s="335" t="s">
        <v>120</v>
      </c>
      <c r="F894" s="335" t="s">
        <v>117</v>
      </c>
      <c r="G894" s="335" t="s">
        <v>121</v>
      </c>
    </row>
    <row r="895" spans="2:8" x14ac:dyDescent="0.25">
      <c r="B895" s="318">
        <v>1</v>
      </c>
      <c r="C895" s="318">
        <v>2</v>
      </c>
      <c r="D895" s="318">
        <v>3</v>
      </c>
      <c r="E895" s="318">
        <v>4</v>
      </c>
      <c r="F895" s="318">
        <v>5</v>
      </c>
      <c r="G895" s="318">
        <v>6</v>
      </c>
    </row>
    <row r="896" spans="2:8" x14ac:dyDescent="0.25">
      <c r="B896" s="359">
        <v>47743</v>
      </c>
      <c r="C896" s="336">
        <v>2387.1499999999996</v>
      </c>
      <c r="D896" s="320">
        <v>47743</v>
      </c>
      <c r="E896" s="336">
        <v>2387.15</v>
      </c>
      <c r="F896" s="360">
        <v>1.0000000000000002</v>
      </c>
      <c r="G896" s="337">
        <v>1.0000000000000002</v>
      </c>
    </row>
  </sheetData>
  <sortState ref="J130:M153">
    <sortCondition ref="M130:M153"/>
  </sortState>
  <mergeCells count="94">
    <mergeCell ref="B893:C893"/>
    <mergeCell ref="D893:E893"/>
    <mergeCell ref="F893:G893"/>
    <mergeCell ref="B880:G880"/>
    <mergeCell ref="B881:H881"/>
    <mergeCell ref="B882:B883"/>
    <mergeCell ref="C882:D882"/>
    <mergeCell ref="E882:F882"/>
    <mergeCell ref="G882:H882"/>
    <mergeCell ref="B886:G886"/>
    <mergeCell ref="B887:C887"/>
    <mergeCell ref="D887:E887"/>
    <mergeCell ref="F887:G887"/>
    <mergeCell ref="B892:G892"/>
    <mergeCell ref="B866:B879"/>
    <mergeCell ref="B849:B850"/>
    <mergeCell ref="C849:D849"/>
    <mergeCell ref="E849:F849"/>
    <mergeCell ref="G849:H849"/>
    <mergeCell ref="B853:G853"/>
    <mergeCell ref="B854:C854"/>
    <mergeCell ref="D854:E854"/>
    <mergeCell ref="F854:G854"/>
    <mergeCell ref="B859:G859"/>
    <mergeCell ref="B861:G861"/>
    <mergeCell ref="B863:G863"/>
    <mergeCell ref="D864:E864"/>
    <mergeCell ref="F864:G864"/>
    <mergeCell ref="B848:H848"/>
    <mergeCell ref="B809:C809"/>
    <mergeCell ref="B811:G811"/>
    <mergeCell ref="B813:G813"/>
    <mergeCell ref="B821:I821"/>
    <mergeCell ref="H822:I822"/>
    <mergeCell ref="B828:F828"/>
    <mergeCell ref="B829:F829"/>
    <mergeCell ref="B831:E831"/>
    <mergeCell ref="B832:E832"/>
    <mergeCell ref="B834:B845"/>
    <mergeCell ref="B846:E846"/>
    <mergeCell ref="F804:G804"/>
    <mergeCell ref="F642:G642"/>
    <mergeCell ref="B672:F672"/>
    <mergeCell ref="B674:F674"/>
    <mergeCell ref="B675:F675"/>
    <mergeCell ref="B704:H704"/>
    <mergeCell ref="B733:F733"/>
    <mergeCell ref="B763:G763"/>
    <mergeCell ref="B764:G764"/>
    <mergeCell ref="B793:G793"/>
    <mergeCell ref="B795:G795"/>
    <mergeCell ref="B803:G803"/>
    <mergeCell ref="B641:G641"/>
    <mergeCell ref="B415:H415"/>
    <mergeCell ref="B445:F445"/>
    <mergeCell ref="B446:F446"/>
    <mergeCell ref="B448:F448"/>
    <mergeCell ref="B477:F477"/>
    <mergeCell ref="B516:H516"/>
    <mergeCell ref="B546:F546"/>
    <mergeCell ref="B551:F551"/>
    <mergeCell ref="B580:F580"/>
    <mergeCell ref="B581:G581"/>
    <mergeCell ref="B611:F611"/>
    <mergeCell ref="B411:F411"/>
    <mergeCell ref="B185:H185"/>
    <mergeCell ref="B214:G214"/>
    <mergeCell ref="B243:F243"/>
    <mergeCell ref="B272:G272"/>
    <mergeCell ref="B273:G273"/>
    <mergeCell ref="B280:F280"/>
    <mergeCell ref="B282:G282"/>
    <mergeCell ref="B312:F312"/>
    <mergeCell ref="B346:H346"/>
    <mergeCell ref="B376:F376"/>
    <mergeCell ref="B381:F381"/>
    <mergeCell ref="B156:G156"/>
    <mergeCell ref="B13:C13"/>
    <mergeCell ref="B22:E22"/>
    <mergeCell ref="B27:F27"/>
    <mergeCell ref="B28:E28"/>
    <mergeCell ref="B29:G29"/>
    <mergeCell ref="B36:G36"/>
    <mergeCell ref="B37:G37"/>
    <mergeCell ref="B65:G65"/>
    <mergeCell ref="B67:I67"/>
    <mergeCell ref="B96:I96"/>
    <mergeCell ref="B127:G127"/>
    <mergeCell ref="B9:I9"/>
    <mergeCell ref="B1:I1"/>
    <mergeCell ref="B2:I2"/>
    <mergeCell ref="B3:I3"/>
    <mergeCell ref="B5:I5"/>
    <mergeCell ref="B7:I7"/>
  </mergeCells>
  <printOptions horizontalCentered="1"/>
  <pageMargins left="0.23622047244094491" right="0" top="0" bottom="0" header="0.51181102362204722" footer="0.51181102362204722"/>
  <pageSetup paperSize="9" scale="69" fitToHeight="0" orientation="portrait" r:id="rId1"/>
  <headerFooter alignWithMargins="0"/>
  <rowBreaks count="2" manualBreakCount="2">
    <brk id="272" min="1" max="8" man="1"/>
    <brk id="345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West Bengal</vt:lpstr>
      <vt:lpstr>Sheet1</vt:lpstr>
      <vt:lpstr>Sheet2</vt:lpstr>
      <vt:lpstr>West Bengal_Sorted</vt:lpstr>
      <vt:lpstr>'West Bengal'!Print_Area</vt:lpstr>
      <vt:lpstr>'West Bengal_Sorted'!Print_Area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2018-06-19T08:43:39Z</cp:lastPrinted>
  <dcterms:created xsi:type="dcterms:W3CDTF">2012-02-23T12:02:04Z</dcterms:created>
  <dcterms:modified xsi:type="dcterms:W3CDTF">2018-06-19T08:45:12Z</dcterms:modified>
</cp:coreProperties>
</file>